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Rozpočty 1118\23-Lampa\"/>
    </mc:Choice>
  </mc:AlternateContent>
  <xr:revisionPtr revIDLastSave="0" documentId="8_{9C252BEE-3278-4C2F-A6C0-ABC95CE750DA}" xr6:coauthVersionLast="38" xr6:coauthVersionMax="38" xr10:uidLastSave="{00000000-0000-0000-0000-000000000000}"/>
  <bookViews>
    <workbookView xWindow="360" yWindow="276" windowWidth="18732" windowHeight="12216" xr2:uid="{00000000-000D-0000-FFFF-FFFF00000000}"/>
  </bookViews>
  <sheets>
    <sheet name="Stavba" sheetId="1" r:id="rId1"/>
    <sheet name="VzorPolozky" sheetId="10" state="hidden" r:id="rId2"/>
    <sheet name="01 231808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23180801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23180801 Pol'!$A$1:$W$152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2" i="12"/>
  <c r="BA140" i="12"/>
  <c r="BA138" i="12"/>
  <c r="BA135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6" i="12"/>
  <c r="I16" i="12"/>
  <c r="K16" i="12"/>
  <c r="M16" i="12"/>
  <c r="O16" i="12"/>
  <c r="Q16" i="12"/>
  <c r="V16" i="12"/>
  <c r="G19" i="12"/>
  <c r="M19" i="12" s="1"/>
  <c r="I19" i="12"/>
  <c r="K19" i="12"/>
  <c r="O19" i="12"/>
  <c r="O8" i="12" s="1"/>
  <c r="Q19" i="12"/>
  <c r="V19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41" i="12"/>
  <c r="I41" i="12"/>
  <c r="K41" i="12"/>
  <c r="M41" i="12"/>
  <c r="O41" i="12"/>
  <c r="Q41" i="12"/>
  <c r="V41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70" i="12"/>
  <c r="G69" i="12" s="1"/>
  <c r="I70" i="12"/>
  <c r="I69" i="12" s="1"/>
  <c r="K70" i="12"/>
  <c r="K69" i="12" s="1"/>
  <c r="O70" i="12"/>
  <c r="O69" i="12" s="1"/>
  <c r="Q70" i="12"/>
  <c r="Q69" i="12" s="1"/>
  <c r="V70" i="12"/>
  <c r="V69" i="12" s="1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79" i="12"/>
  <c r="O79" i="12"/>
  <c r="G80" i="12"/>
  <c r="M80" i="12" s="1"/>
  <c r="M79" i="12" s="1"/>
  <c r="I80" i="12"/>
  <c r="I79" i="12" s="1"/>
  <c r="K80" i="12"/>
  <c r="K79" i="12" s="1"/>
  <c r="O80" i="12"/>
  <c r="Q80" i="12"/>
  <c r="Q79" i="12" s="1"/>
  <c r="V80" i="12"/>
  <c r="V79" i="12" s="1"/>
  <c r="G82" i="12"/>
  <c r="G81" i="12" s="1"/>
  <c r="I82" i="12"/>
  <c r="I81" i="12" s="1"/>
  <c r="K82" i="12"/>
  <c r="M82" i="12"/>
  <c r="O82" i="12"/>
  <c r="O81" i="12" s="1"/>
  <c r="Q82" i="12"/>
  <c r="Q81" i="12" s="1"/>
  <c r="V82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90" i="12"/>
  <c r="I90" i="12"/>
  <c r="K90" i="12"/>
  <c r="K81" i="12" s="1"/>
  <c r="M90" i="12"/>
  <c r="O90" i="12"/>
  <c r="Q90" i="12"/>
  <c r="V90" i="12"/>
  <c r="V81" i="12" s="1"/>
  <c r="G92" i="12"/>
  <c r="I92" i="12"/>
  <c r="K92" i="12"/>
  <c r="M92" i="12"/>
  <c r="O92" i="12"/>
  <c r="Q92" i="12"/>
  <c r="V92" i="12"/>
  <c r="G93" i="12"/>
  <c r="O93" i="12"/>
  <c r="G94" i="12"/>
  <c r="I94" i="12"/>
  <c r="I93" i="12" s="1"/>
  <c r="K94" i="12"/>
  <c r="K93" i="12" s="1"/>
  <c r="M94" i="12"/>
  <c r="M93" i="12" s="1"/>
  <c r="O94" i="12"/>
  <c r="Q94" i="12"/>
  <c r="Q93" i="12" s="1"/>
  <c r="V94" i="12"/>
  <c r="V93" i="12" s="1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99" i="12"/>
  <c r="G100" i="12"/>
  <c r="I100" i="12"/>
  <c r="I99" i="12" s="1"/>
  <c r="K100" i="12"/>
  <c r="K99" i="12" s="1"/>
  <c r="M100" i="12"/>
  <c r="O100" i="12"/>
  <c r="Q100" i="12"/>
  <c r="Q99" i="12" s="1"/>
  <c r="V100" i="12"/>
  <c r="V99" i="12" s="1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O99" i="12" s="1"/>
  <c r="Q106" i="12"/>
  <c r="V106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2" i="12"/>
  <c r="G123" i="12"/>
  <c r="I123" i="12"/>
  <c r="I122" i="12" s="1"/>
  <c r="K123" i="12"/>
  <c r="K122" i="12" s="1"/>
  <c r="M123" i="12"/>
  <c r="O123" i="12"/>
  <c r="Q123" i="12"/>
  <c r="Q122" i="12" s="1"/>
  <c r="V123" i="12"/>
  <c r="V122" i="12" s="1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O122" i="12" s="1"/>
  <c r="Q127" i="12"/>
  <c r="V127" i="12"/>
  <c r="G128" i="12"/>
  <c r="I128" i="12"/>
  <c r="O128" i="12"/>
  <c r="Q128" i="12"/>
  <c r="G129" i="12"/>
  <c r="I129" i="12"/>
  <c r="K129" i="12"/>
  <c r="K128" i="12" s="1"/>
  <c r="M129" i="12"/>
  <c r="M128" i="12" s="1"/>
  <c r="O129" i="12"/>
  <c r="Q129" i="12"/>
  <c r="V129" i="12"/>
  <c r="V128" i="12" s="1"/>
  <c r="G132" i="12"/>
  <c r="G131" i="12" s="1"/>
  <c r="I132" i="12"/>
  <c r="I131" i="12" s="1"/>
  <c r="K132" i="12"/>
  <c r="O132" i="12"/>
  <c r="O131" i="12" s="1"/>
  <c r="Q132" i="12"/>
  <c r="Q131" i="12" s="1"/>
  <c r="V132" i="12"/>
  <c r="G134" i="12"/>
  <c r="M134" i="12" s="1"/>
  <c r="I134" i="12"/>
  <c r="K134" i="12"/>
  <c r="K131" i="12" s="1"/>
  <c r="O134" i="12"/>
  <c r="Q134" i="12"/>
  <c r="V134" i="12"/>
  <c r="V131" i="12" s="1"/>
  <c r="K136" i="12"/>
  <c r="V136" i="12"/>
  <c r="G137" i="12"/>
  <c r="G136" i="12" s="1"/>
  <c r="I137" i="12"/>
  <c r="I136" i="12" s="1"/>
  <c r="K137" i="12"/>
  <c r="M137" i="12"/>
  <c r="O137" i="12"/>
  <c r="O136" i="12" s="1"/>
  <c r="Q137" i="12"/>
  <c r="Q136" i="12" s="1"/>
  <c r="V137" i="12"/>
  <c r="G139" i="12"/>
  <c r="M139" i="12" s="1"/>
  <c r="I139" i="12"/>
  <c r="K139" i="12"/>
  <c r="O139" i="12"/>
  <c r="Q139" i="12"/>
  <c r="V139" i="12"/>
  <c r="AE142" i="12"/>
  <c r="AF142" i="12"/>
  <c r="I20" i="1"/>
  <c r="I19" i="1"/>
  <c r="I18" i="1"/>
  <c r="I17" i="1"/>
  <c r="I16" i="1"/>
  <c r="F42" i="1"/>
  <c r="G42" i="1"/>
  <c r="G25" i="1" s="1"/>
  <c r="A25" i="1" s="1"/>
  <c r="A26" i="1" s="1"/>
  <c r="G26" i="1" s="1"/>
  <c r="H42" i="1"/>
  <c r="H41" i="1"/>
  <c r="I41" i="1" s="1"/>
  <c r="H39" i="1"/>
  <c r="I39" i="1" s="1"/>
  <c r="I42" i="1" s="1"/>
  <c r="I59" i="1" l="1"/>
  <c r="J58" i="1" s="1"/>
  <c r="J49" i="1"/>
  <c r="J54" i="1"/>
  <c r="J57" i="1"/>
  <c r="J50" i="1"/>
  <c r="J52" i="1"/>
  <c r="J51" i="1"/>
  <c r="J53" i="1"/>
  <c r="J55" i="1"/>
  <c r="H40" i="1"/>
  <c r="I40" i="1" s="1"/>
  <c r="G28" i="1"/>
  <c r="G23" i="1"/>
  <c r="M136" i="12"/>
  <c r="M122" i="12"/>
  <c r="M99" i="12"/>
  <c r="M81" i="12"/>
  <c r="M8" i="12"/>
  <c r="M132" i="12"/>
  <c r="M131" i="12" s="1"/>
  <c r="M70" i="12"/>
  <c r="M69" i="12" s="1"/>
  <c r="J56" i="1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Fejko</author>
  </authors>
  <commentList>
    <comment ref="S6" authorId="0" shapeId="0" xr:uid="{CB56A002-6C59-493A-9575-EA485251AEB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A790E28-5DE9-4702-B3E4-B47808BCA76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<sst xmlns="http://schemas.openxmlformats.org/spreadsheetml/2006/main" count="641" uniqueCount="279">
  <si>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</si>
  <si>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</si>
  <si>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</si>
  <si>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</si>
  <si>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</si>
  <si>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</si>
  <si>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</si>
  <si>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</si>
  <si>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</si>
  <si>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</si>
  <si>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</si>
  <si>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</si>
  <si>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</si>
  <si>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</si>
  <si>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</si>
  <si>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</si>
  <si>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</si>
  <si>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</si>
  <si>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</si>
  <si>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</si>
  <si>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</si>
  <si>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</si>
  <si>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</si>
  <si>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</si>
  <si>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</si>
  <si>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</si>
  <si>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</si>
  <si>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</si>
  <si>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</si>
  <si>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</si>
  <si>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</si>
  <si>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</si>
  <si>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</si>
  <si>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</si>
  <si>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</si>
  <si>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</si>
  <si>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</si>
  <si>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</si>
  <si>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</si>
  <si>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</si>
  <si>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</si>
  <si>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23180801</t>
  </si>
  <si>
    <t>Zateplení objektu kina Luna</t>
  </si>
  <si>
    <t>01</t>
  </si>
  <si>
    <t>Objekt:</t>
  </si>
  <si>
    <t>Rozpočet:</t>
  </si>
  <si>
    <t>Petr Fejko</t>
  </si>
  <si>
    <t>231804</t>
  </si>
  <si>
    <t>Dokumentace pro realizaci předmětné části kina LUNA "zateplení objektu kina"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</si>
  <si>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</si>
  <si>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</si>
  <si>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</si>
  <si>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</si>
  <si>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</si>
  <si>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</si>
  <si>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</si>
  <si>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</t>
  </si>
  <si>
    <t>Ostatní konstrukce, bourání</t>
  </si>
  <si>
    <t>99</t>
  </si>
  <si>
    <t>Staveništní přesun hmot</t>
  </si>
  <si>
    <t>713</t>
  </si>
  <si>
    <t>Izolace tepelné</t>
  </si>
  <si>
    <t>763</t>
  </si>
  <si>
    <t>Dřevostavby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</si>
  <si>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</si>
  <si>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</si>
  <si>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</si>
  <si>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</si>
  <si>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</si>
  <si>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</si>
  <si>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</si>
  <si>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</si>
  <si>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</si>
  <si>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</si>
  <si>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</si>
  <si>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</si>
  <si>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</si>
  <si>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</si>
  <si>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</si>
  <si>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</si>
  <si>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</si>
  <si>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</si>
  <si>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</si>
  <si>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</si>
  <si>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</si>
  <si>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</si>
  <si>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</si>
  <si>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</si>
  <si>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</si>
  <si>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</si>
  <si>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</si>
  <si>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</si>
  <si>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</si>
  <si>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</si>
  <si>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</si>
  <si>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</si>
  <si>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</si>
  <si>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</si>
  <si>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</si>
  <si>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620991121R00</t>
  </si>
  <si>
    <t>Zakrývání výplní vnějších otvorů z lešení</t>
  </si>
  <si>
    <t>m2</t>
  </si>
  <si>
    <t>rts 18/II</t>
  </si>
  <si>
    <t>RTS 18/ II</t>
  </si>
  <si>
    <t>POL1_</t>
  </si>
  <si>
    <t>25,33*3,0+22,0*3,0*0,5</t>
  </si>
  <si>
    <t>VV</t>
  </si>
  <si>
    <t>622904112R00</t>
  </si>
  <si>
    <t>Očištění fasád tlakovou vodou složitost 1 - 2</t>
  </si>
  <si>
    <t>23,95*2,43+13,635*0,12</t>
  </si>
  <si>
    <t>(1,78+2,15+3,15+0,85+4,35+4,335+4,31+0,2)*0,61</t>
  </si>
  <si>
    <t>(2,20*0,61+2,20*0,415*0,5)*6</t>
  </si>
  <si>
    <t>(2,00*0,61+2,00*0,415*0,5)*9</t>
  </si>
  <si>
    <t>611421421R00</t>
  </si>
  <si>
    <t>Oprava váp.omítek stropů do 50% plochy - hladkých</t>
  </si>
  <si>
    <t xml:space="preserve">skladba S02 zateplení podhledu (strop) : </t>
  </si>
  <si>
    <t>612421421R00</t>
  </si>
  <si>
    <t>Oprava vápen.omítek stěn do 50 % pl. - hladkých</t>
  </si>
  <si>
    <t xml:space="preserve">skladba S02 zateplení podhledu (stěny) : </t>
  </si>
  <si>
    <t>622474115R00</t>
  </si>
  <si>
    <t>Reprofilace beton.povrchů sanační maltou, tl.15 mm</t>
  </si>
  <si>
    <t>odhad - fakturovat dle skutečnosti : 20,0</t>
  </si>
  <si>
    <t>622319521RV1</t>
  </si>
  <si>
    <t>Zateplovací systém, fasáda, desky PIR tl. 80mm, zakončený stěrkou s výztužnou tkaninou</t>
  </si>
  <si>
    <t>Indiv</t>
  </si>
  <si>
    <t>detail C - zateplení podhledů : 24,33*0,65+1,76*0,83*5+2,0*0,83*3</t>
  </si>
  <si>
    <t>602016193R01</t>
  </si>
  <si>
    <t>Penetrace dřevoštěpkových desek pod zateplovací systém</t>
  </si>
  <si>
    <t>Vlastní</t>
  </si>
  <si>
    <t>skladba S01 zateplení nadpraží : 13,635*1,025</t>
  </si>
  <si>
    <t>622318637RV1</t>
  </si>
  <si>
    <t>Zateplovací systém na desky OSB, fasáda, EPS F tl. 200 mm, zakončený stěrkou s výztužnou tkaninou</t>
  </si>
  <si>
    <t>622319137RV1</t>
  </si>
  <si>
    <t>Zateplovací systém, fasáda, EPS F tl. 200 mm, zakončený stěrkou s výztužnou tkaninou</t>
  </si>
  <si>
    <t>skladba S03 zateplení obvodové stěny : 10,0*1,025</t>
  </si>
  <si>
    <t>622319139RV1</t>
  </si>
  <si>
    <t>Zateplovací systém, fasáda, EPS F 240 mm, zakončený stěrkou s výztužnou tkaninou</t>
  </si>
  <si>
    <t xml:space="preserve">skladba S02 zateplení podhledů (strop) : </t>
  </si>
  <si>
    <t>(1,78+2,15+3,15+0,85+4,35+4,335+4,31+0,2)*2,2</t>
  </si>
  <si>
    <t>(1,78+2,15+3,15+0,85+4,35+4,335+4,31+0,2)*0,37</t>
  </si>
  <si>
    <t>(2,20*0,37+2,20*0,415*0,5)*6</t>
  </si>
  <si>
    <t>(2,00*0,37+2,00*0,415*0,5)*9</t>
  </si>
  <si>
    <t>622391002R00</t>
  </si>
  <si>
    <t>Příplatek-mtž KZS podhledu,izolant,stěrka+výzt.tk.</t>
  </si>
  <si>
    <t xml:space="preserve">skladba S02 zateplení podhledů : </t>
  </si>
  <si>
    <t xml:space="preserve">detail C - zateplení podhledů : </t>
  </si>
  <si>
    <t>24,33*0,65+1,76*0,83*5+2,0*0,83*3</t>
  </si>
  <si>
    <t>601015191R00</t>
  </si>
  <si>
    <t>Podkladní nátěr stropů pod tenkovrstvé omítky</t>
  </si>
  <si>
    <t>24,33*2,5+13,635*0,2</t>
  </si>
  <si>
    <t>601015187RT6</t>
  </si>
  <si>
    <t>Stěrka na podhledech silikonová, zatíraná, zrnitost 1,5 mm</t>
  </si>
  <si>
    <t>Položka pořadí 12 : 63,55200</t>
  </si>
  <si>
    <t>602015191R00</t>
  </si>
  <si>
    <t>Podkladní nátěr stěn pod tenkovrstvé omítky</t>
  </si>
  <si>
    <t xml:space="preserve">skladba S01 zateplení nadpraží : </t>
  </si>
  <si>
    <t>13,635*0,785</t>
  </si>
  <si>
    <t xml:space="preserve">skladba S03 zateplení obvodové stěny : </t>
  </si>
  <si>
    <t>10,0*0,785</t>
  </si>
  <si>
    <t>602015187RT6</t>
  </si>
  <si>
    <t>Stěrka na stěnách silikonová, zatíraná, zrnitost 1,5 mm</t>
  </si>
  <si>
    <t>Položka pořadí 14 : 44,38773</t>
  </si>
  <si>
    <t>622471317RV7</t>
  </si>
  <si>
    <t>Nátěr nebo nástřik stěn vnějších, složitost 1 - 2, barva silikonová (černá)</t>
  </si>
  <si>
    <t>Penetrace + 2 x krycí nátěr.</t>
  </si>
  <si>
    <t>POP</t>
  </si>
  <si>
    <t>621471119R00</t>
  </si>
  <si>
    <t>Příplatek za provádění úprav na podhledech</t>
  </si>
  <si>
    <t>622300172RT4</t>
  </si>
  <si>
    <t>Těsnění napojovacích spár tmelem, včetně dodávky tmelu</t>
  </si>
  <si>
    <t>m</t>
  </si>
  <si>
    <t>detail D zakončení obkladu : 22,0</t>
  </si>
  <si>
    <t>941955002R00</t>
  </si>
  <si>
    <t>Lešení lehké pomocné, výška podlahy do 1,9 m</t>
  </si>
  <si>
    <t>26,0*3,0</t>
  </si>
  <si>
    <t>953981103R01</t>
  </si>
  <si>
    <t>Chemické kotvy do betonu, hl. 150 mm, M 10 včetně vrtu</t>
  </si>
  <si>
    <t>kus</t>
  </si>
  <si>
    <t>Z01 : 18*2</t>
  </si>
  <si>
    <t>963016151R01</t>
  </si>
  <si>
    <t>Demontáž podhledu z cement. desek AQUAPANEL CEMENT BOARD - OUTDOOR 12,5 mm, včetně roštu a parozábrany</t>
  </si>
  <si>
    <t xml:space="preserve">stávající podhledy : </t>
  </si>
  <si>
    <t>24,33*2,52+10,0*0,15+8,38*0,15</t>
  </si>
  <si>
    <t>978059631R01</t>
  </si>
  <si>
    <t>Odsekání vnějších obkladů podhledů</t>
  </si>
  <si>
    <t>Položka pořadí 21 : 64,06860</t>
  </si>
  <si>
    <t>999281105R00</t>
  </si>
  <si>
    <t>Přesun hmot pro opravy a údržbu do výšky 6 m</t>
  </si>
  <si>
    <t>t</t>
  </si>
  <si>
    <t>POL7_</t>
  </si>
  <si>
    <t>713101122R00</t>
  </si>
  <si>
    <t>Odstr.tep.izol. stropů,volně,minerál tl.100-200 mm</t>
  </si>
  <si>
    <t>713131130R00</t>
  </si>
  <si>
    <t>Izolace tepelná stěn vložením do konstrukce, včetně dodávky desky PIR tl 100mm</t>
  </si>
  <si>
    <t>detail D : 22,0*0,1</t>
  </si>
  <si>
    <t>7139001</t>
  </si>
  <si>
    <t>Komprimovaná páska pro spáru tl. 10mm</t>
  </si>
  <si>
    <t>Detail A : 14,0</t>
  </si>
  <si>
    <t>Detail B : 14,0</t>
  </si>
  <si>
    <t>Detail C : 30,0</t>
  </si>
  <si>
    <t>7139002</t>
  </si>
  <si>
    <t xml:space="preserve">Parotěsná páska </t>
  </si>
  <si>
    <t>detail A : 14,0</t>
  </si>
  <si>
    <t>998713201R00</t>
  </si>
  <si>
    <t>Přesun hmot pro izolace tepelné, výšky do 6 m</t>
  </si>
  <si>
    <t>7636121321R01</t>
  </si>
  <si>
    <t>Obložení stěn na OK z desek nad tl.18mm,na sraz,šroubo, včetně dodávky desek OSB tl. 18mm</t>
  </si>
  <si>
    <t>763615131R01</t>
  </si>
  <si>
    <t>Obložení podhledů, překližka tl.  2x 12 mm, š. 100mm, kotvena na závitové tyče, včetně dodávky vodostavební překližky</t>
  </si>
  <si>
    <t>Detail D : 22,0</t>
  </si>
  <si>
    <t>998763201R00</t>
  </si>
  <si>
    <t>Přesun hmot pro dřevostavby, výšky do 12 m</t>
  </si>
  <si>
    <t>767995103R00</t>
  </si>
  <si>
    <t>Výroba a montáž kov. atypických konstr. do 20 kg</t>
  </si>
  <si>
    <t>kg</t>
  </si>
  <si>
    <t>Z01 : 356,18</t>
  </si>
  <si>
    <t>55399993.AR</t>
  </si>
  <si>
    <t>Ocelové prvky nad 10 kg</t>
  </si>
  <si>
    <t>SPCM</t>
  </si>
  <si>
    <t>POL3_</t>
  </si>
  <si>
    <t>Z01 : 391,8</t>
  </si>
  <si>
    <t>13890201R</t>
  </si>
  <si>
    <t>Přirážka za pozinkování ocelových výrobků do 50 kg</t>
  </si>
  <si>
    <t>Položka pořadí 33 : 391,80000</t>
  </si>
  <si>
    <t>767900101</t>
  </si>
  <si>
    <t>Zavěšený podhled - nosná konstrukce, kazety 1000 x 2000mm tahokov 16x6x1,2x1 mm elox, dodávka, montáž, spojovací materiál</t>
  </si>
  <si>
    <t>systémový zavěšený kazetový podhled vč 02 - O1 : 60,0</t>
  </si>
  <si>
    <t>7675851101</t>
  </si>
  <si>
    <t>Doplňky podhledů - oplechování podhledu římsy RŠ 200 mm, eloxovaný plech AL tl. 2,0mm, tmelení</t>
  </si>
  <si>
    <t>K01 : 7,0</t>
  </si>
  <si>
    <t>7675851102</t>
  </si>
  <si>
    <t>Doplňky podhledů - oplechování podhledu římsy RŠ 150 mm, eloxovaný plech AL tl. 2,0mm, tmelení</t>
  </si>
  <si>
    <t>K02 : 12,0</t>
  </si>
  <si>
    <t>7675851103</t>
  </si>
  <si>
    <t>Doplňky podhledů - oplechování římsy RŠ 330 mm, eloxovaný plech AL tl. 2,0mm, tmelení, komprimovaná páska</t>
  </si>
  <si>
    <t>K03 : 30,0</t>
  </si>
  <si>
    <t>7675851104</t>
  </si>
  <si>
    <t>Doplňky podhledů - oplechování římsy RŠ 250 mm, eloxovaný plech AL tl. 2,0mm, tmelení, komprimovaná páska</t>
  </si>
  <si>
    <t>K04 : 22,0</t>
  </si>
  <si>
    <t>7675851105</t>
  </si>
  <si>
    <t>Doplňky podhledů - vnitřní oplechování římsy RŠ 200 mm, eloxovaný plech AL tl. 2,0mm, tmelení, komprimovaná páska</t>
  </si>
  <si>
    <t>K05 : 22,0</t>
  </si>
  <si>
    <t>7675851106</t>
  </si>
  <si>
    <t>Doplňky podhledů - síť proti hmyzu nerez</t>
  </si>
  <si>
    <t>998767201R00</t>
  </si>
  <si>
    <t>Přesun hmot pro zámečnické konstr., výšky do 6 m</t>
  </si>
  <si>
    <t>979082111R00</t>
  </si>
  <si>
    <t>Vnitrostaveništní doprava suti do 10 m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</si>
  <si>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</si>
  <si>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</si>
  <si>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</si>
  <si>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</si>
  <si>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</si>
  <si>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</si>
  <si>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</si>
  <si>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skládku suti</t>
  </si>
  <si>
    <t>210000001T00</t>
  </si>
  <si>
    <t>Elektroinstalace</t>
  </si>
  <si>
    <t>soubor</t>
  </si>
  <si>
    <t>Kalkul</t>
  </si>
  <si>
    <t>demontáž světel, zpětná montáž, rozvody - odhad : 1</t>
  </si>
  <si>
    <t>005121 R</t>
  </si>
  <si>
    <t>Zařízení staveniště</t>
  </si>
  <si>
    <t>Soubor</t>
  </si>
  <si>
    <t>POL99_2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</si>
  <si>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</si>
  <si>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</si>
  <si>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</si>
  <si>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důsledku nezbytného respektování stávající dopravy ovlivňující stavební práce. Ochrana stávajících konstrukcí proti znečištění nebo poškození.</t>
  </si>
  <si>
    <t>00526 R</t>
  </si>
  <si>
    <t>Finanční náklady - ostatní náklady (viz TZ čl. 4.5.)</t>
  </si>
  <si>
    <t>Náklady zhotovitele, které vznikají v souvislosti se zajištěním požadavků objednatele na obvyklá zajištění závazku splnit dílo nebo některou ze smluvních povinností.</t>
  </si>
  <si>
    <t>005261030R</t>
  </si>
  <si>
    <t>Finanční rezerva 5% (viz TZ čl. 4.5.)</t>
  </si>
  <si>
    <t>Finanční rezerva požadovaná objednatelem jako součást smluvní ceny. Způsob jejího stanovení, čerpání a vykazování definuje objednatel.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</si>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</sst>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38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4" t="s">
        <v>24</v>
      </c>
      <c r="C2" s="105"/>
      <c r="D2" s="106" t="s">
        <v>47</v>
      </c>
      <c r="E2" s="107" t="s">
        <v>48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44</v>
      </c>
      <c r="C3" s="105"/>
      <c r="D3" s="111" t="s">
        <v>43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5118</v>
      </c>
      <c r="B4" s="115" t="s">
        <v>45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5" t="s">
        <v>23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5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5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5">
      <c r="A8" s="3"/>
      <c r="B8" s="45" t="s">
        <v>21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5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5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3"/>
      <c r="B11" s="45" t="s">
        <v>20</v>
      </c>
      <c r="C11" s="4"/>
      <c r="D11" s="121"/>
      <c r="E11" s="121"/>
      <c r="F11" s="121"/>
      <c r="G11" s="121"/>
      <c r="H11" s="26" t="s">
        <v>40</v>
      </c>
      <c r="I11" s="126"/>
      <c r="J11" s="10"/>
    </row>
    <row r="12" spans="1:15" ht="15.75" customHeight="1" x14ac:dyDescent="0.25">
      <c r="A12" s="3"/>
      <c r="B12" s="39"/>
      <c r="C12" s="24"/>
      <c r="D12" s="122"/>
      <c r="E12" s="122"/>
      <c r="F12" s="122"/>
      <c r="G12" s="122"/>
      <c r="H12" s="26" t="s">
        <v>36</v>
      </c>
      <c r="I12" s="126"/>
      <c r="J12" s="10"/>
    </row>
    <row r="13" spans="1:15" ht="15.75" customHeight="1" x14ac:dyDescent="0.25">
      <c r="A13" s="3"/>
      <c r="B13" s="40"/>
      <c r="C13" s="25"/>
      <c r="D13" s="125"/>
      <c r="E13" s="123"/>
      <c r="F13" s="124"/>
      <c r="G13" s="124"/>
      <c r="H13" s="27"/>
      <c r="I13" s="32"/>
      <c r="J13" s="49"/>
    </row>
    <row r="14" spans="1:15" ht="24" hidden="1" customHeight="1" x14ac:dyDescent="0.25">
      <c r="A14" s="3"/>
      <c r="B14" s="64" t="s">
        <v>22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3"/>
      <c r="B15" s="50" t="s">
        <v>34</v>
      </c>
      <c r="C15" s="70"/>
      <c r="D15" s="51"/>
      <c r="E15" s="95"/>
      <c r="F15" s="95"/>
      <c r="G15" s="96"/>
      <c r="H15" s="96"/>
      <c r="I15" s="96" t="s">
        <v>31</v>
      </c>
      <c r="J15" s="97"/>
    </row>
    <row r="16" spans="1:15" ht="23.25" customHeight="1" x14ac:dyDescent="0.25">
      <c r="A16" s="189" t="s">
        <v>26</v>
      </c>
      <c r="B16" s="55" t="s">
        <v>26</v>
      </c>
      <c r="C16" s="56"/>
      <c r="D16" s="57"/>
      <c r="E16" s="82"/>
      <c r="F16" s="83"/>
      <c r="G16" s="82"/>
      <c r="H16" s="83"/>
      <c r="I16" s="82">
        <f>SUMIF(F49:F58,A16,I49:I58)+SUMIF(F49:F58,"PSU",I49:I58)</f>
        <v>0</v>
      </c>
      <c r="J16" s="84"/>
    </row>
    <row r="17" spans="1:10" ht="23.25" customHeight="1" x14ac:dyDescent="0.25">
      <c r="A17" s="189" t="s">
        <v>27</v>
      </c>
      <c r="B17" s="55" t="s">
        <v>27</v>
      </c>
      <c r="C17" s="56"/>
      <c r="D17" s="57"/>
      <c r="E17" s="82"/>
      <c r="F17" s="83"/>
      <c r="G17" s="82"/>
      <c r="H17" s="83"/>
      <c r="I17" s="82">
        <f>SUMIF(F49:F58,A17,I49:I58)</f>
        <v>0</v>
      </c>
      <c r="J17" s="84"/>
    </row>
    <row r="18" spans="1:10" ht="23.25" customHeight="1" x14ac:dyDescent="0.25">
      <c r="A18" s="189" t="s">
        <v>28</v>
      </c>
      <c r="B18" s="55" t="s">
        <v>28</v>
      </c>
      <c r="C18" s="56"/>
      <c r="D18" s="57"/>
      <c r="E18" s="82"/>
      <c r="F18" s="83"/>
      <c r="G18" s="82"/>
      <c r="H18" s="83"/>
      <c r="I18" s="82">
        <f>SUMIF(F49:F58,A18,I49:I58)</f>
        <v>0</v>
      </c>
      <c r="J18" s="84"/>
    </row>
    <row r="19" spans="1:10" ht="23.25" customHeight="1" x14ac:dyDescent="0.25">
      <c r="A19" s="189" t="s">
        <v>71</v>
      </c>
      <c r="B19" s="55" t="s">
        <v>29</v>
      </c>
      <c r="C19" s="56"/>
      <c r="D19" s="57"/>
      <c r="E19" s="82"/>
      <c r="F19" s="83"/>
      <c r="G19" s="82"/>
      <c r="H19" s="83"/>
      <c r="I19" s="82">
        <f>SUMIF(F49:F58,A19,I49:I58)</f>
        <v>0</v>
      </c>
      <c r="J19" s="84"/>
    </row>
    <row r="20" spans="1:10" ht="23.25" customHeight="1" x14ac:dyDescent="0.25">
      <c r="A20" s="189" t="s">
        <v>72</v>
      </c>
      <c r="B20" s="55" t="s">
        <v>30</v>
      </c>
      <c r="C20" s="56"/>
      <c r="D20" s="57"/>
      <c r="E20" s="82"/>
      <c r="F20" s="83"/>
      <c r="G20" s="82"/>
      <c r="H20" s="83"/>
      <c r="I20" s="82">
        <f>SUMIF(F49:F58,A20,I49:I58)</f>
        <v>0</v>
      </c>
      <c r="J20" s="84"/>
    </row>
    <row r="21" spans="1:10" ht="23.25" customHeight="1" x14ac:dyDescent="0.25">
      <c r="A21" s="3"/>
      <c r="B21" s="72" t="s">
        <v>31</v>
      </c>
      <c r="C21" s="73"/>
      <c r="D21" s="74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0">
        <f>ZakladDPHSniVypocet</f>
        <v>0</v>
      </c>
      <c r="H23" s="81"/>
      <c r="I23" s="81"/>
      <c r="J23" s="60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8">
        <f>IF(A24&gt;50, ROUNDUP(A23, 0), ROUNDDOWN(A23, 0))</f>
        <v>0</v>
      </c>
      <c r="H24" s="79"/>
      <c r="I24" s="79"/>
      <c r="J24" s="60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0">
        <f>ZakladDPHZaklVypocet</f>
        <v>0</v>
      </c>
      <c r="H25" s="81"/>
      <c r="I25" s="81"/>
      <c r="J25" s="60" t="str">
        <f t="shared" si="0"/>
        <v>CZK</v>
      </c>
    </row>
    <row r="26" spans="1:10" ht="23.25" customHeight="1" x14ac:dyDescent="0.25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2">
        <f>IF(A26&gt;50, ROUNDUP(A25, 0), ROUNDDOWN(A25, 0))</f>
        <v>0</v>
      </c>
      <c r="H26" s="93"/>
      <c r="I26" s="93"/>
      <c r="J26" s="54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1" t="str">
        <f t="shared" si="0"/>
        <v>CZK</v>
      </c>
    </row>
    <row r="28" spans="1:10" ht="27.75" hidden="1" customHeight="1" thickBot="1" x14ac:dyDescent="0.3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5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43425</v>
      </c>
      <c r="I32" s="37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5">
      <c r="A34" s="28"/>
      <c r="B34" s="28"/>
      <c r="C34" s="29"/>
      <c r="D34" s="87"/>
      <c r="E34" s="88"/>
      <c r="F34" s="29"/>
      <c r="G34" s="87"/>
      <c r="H34" s="88"/>
      <c r="I34" s="88"/>
      <c r="J34" s="36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3"/>
      <c r="H35" s="12" t="s">
        <v>3</v>
      </c>
      <c r="I35" s="43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49</v>
      </c>
      <c r="C39" s="142"/>
      <c r="D39" s="143"/>
      <c r="E39" s="143"/>
      <c r="F39" s="144">
        <f>'01 23180801 Pol'!AE142</f>
        <v>0</v>
      </c>
      <c r="G39" s="145">
        <f>'01 23180801 Pol'!AF142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43</v>
      </c>
      <c r="C40" s="149" t="s">
        <v>42</v>
      </c>
      <c r="D40" s="150"/>
      <c r="E40" s="150"/>
      <c r="F40" s="151">
        <f>'01 23180801 Pol'!AE142</f>
        <v>0</v>
      </c>
      <c r="G40" s="152">
        <f>'01 23180801 Pol'!AF142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41</v>
      </c>
      <c r="C41" s="142" t="s">
        <v>42</v>
      </c>
      <c r="D41" s="143"/>
      <c r="E41" s="143"/>
      <c r="F41" s="155">
        <f>'01 23180801 Pol'!AE142</f>
        <v>0</v>
      </c>
      <c r="G41" s="146">
        <f>'01 23180801 Pol'!AF142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50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52</v>
      </c>
    </row>
    <row r="48" spans="1:10" ht="25.5" customHeight="1" x14ac:dyDescent="0.25">
      <c r="A48" s="172"/>
      <c r="B48" s="175" t="s">
        <v>18</v>
      </c>
      <c r="C48" s="175" t="s">
        <v>6</v>
      </c>
      <c r="D48" s="176"/>
      <c r="E48" s="176"/>
      <c r="F48" s="177" t="s">
        <v>53</v>
      </c>
      <c r="G48" s="177"/>
      <c r="H48" s="177"/>
      <c r="I48" s="177" t="s">
        <v>31</v>
      </c>
      <c r="J48" s="177" t="s">
        <v>0</v>
      </c>
    </row>
    <row r="49" spans="1:10" ht="25.5" customHeight="1" x14ac:dyDescent="0.25">
      <c r="A49" s="173"/>
      <c r="B49" s="178" t="s">
        <v>54</v>
      </c>
      <c r="C49" s="179" t="s">
        <v>55</v>
      </c>
      <c r="D49" s="180"/>
      <c r="E49" s="180"/>
      <c r="F49" s="185" t="s">
        <v>26</v>
      </c>
      <c r="G49" s="186"/>
      <c r="H49" s="186"/>
      <c r="I49" s="186">
        <f>'01 23180801 Pol'!G8</f>
        <v>0</v>
      </c>
      <c r="J49" s="183" t="str">
        <f>IF(I59=0,"",I49/I59*100)</f>
        <v/>
      </c>
    </row>
    <row r="50" spans="1:10" ht="25.5" customHeight="1" x14ac:dyDescent="0.25">
      <c r="A50" s="173"/>
      <c r="B50" s="178" t="s">
        <v>56</v>
      </c>
      <c r="C50" s="179" t="s">
        <v>57</v>
      </c>
      <c r="D50" s="180"/>
      <c r="E50" s="180"/>
      <c r="F50" s="185" t="s">
        <v>26</v>
      </c>
      <c r="G50" s="186"/>
      <c r="H50" s="186"/>
      <c r="I50" s="186">
        <f>'01 23180801 Pol'!G69</f>
        <v>0</v>
      </c>
      <c r="J50" s="183" t="str">
        <f>IF(I59=0,"",I50/I59*100)</f>
        <v/>
      </c>
    </row>
    <row r="51" spans="1:10" ht="25.5" customHeight="1" x14ac:dyDescent="0.25">
      <c r="A51" s="173"/>
      <c r="B51" s="178" t="s">
        <v>58</v>
      </c>
      <c r="C51" s="179" t="s">
        <v>59</v>
      </c>
      <c r="D51" s="180"/>
      <c r="E51" s="180"/>
      <c r="F51" s="185" t="s">
        <v>26</v>
      </c>
      <c r="G51" s="186"/>
      <c r="H51" s="186"/>
      <c r="I51" s="186">
        <f>'01 23180801 Pol'!G79</f>
        <v>0</v>
      </c>
      <c r="J51" s="183" t="str">
        <f>IF(I59=0,"",I51/I59*100)</f>
        <v/>
      </c>
    </row>
    <row r="52" spans="1:10" ht="25.5" customHeight="1" x14ac:dyDescent="0.25">
      <c r="A52" s="173"/>
      <c r="B52" s="178" t="s">
        <v>60</v>
      </c>
      <c r="C52" s="179" t="s">
        <v>61</v>
      </c>
      <c r="D52" s="180"/>
      <c r="E52" s="180"/>
      <c r="F52" s="185" t="s">
        <v>27</v>
      </c>
      <c r="G52" s="186"/>
      <c r="H52" s="186"/>
      <c r="I52" s="186">
        <f>'01 23180801 Pol'!G81</f>
        <v>0</v>
      </c>
      <c r="J52" s="183" t="str">
        <f>IF(I59=0,"",I52/I59*100)</f>
        <v/>
      </c>
    </row>
    <row r="53" spans="1:10" ht="25.5" customHeight="1" x14ac:dyDescent="0.25">
      <c r="A53" s="173"/>
      <c r="B53" s="178" t="s">
        <v>62</v>
      </c>
      <c r="C53" s="179" t="s">
        <v>63</v>
      </c>
      <c r="D53" s="180"/>
      <c r="E53" s="180"/>
      <c r="F53" s="185" t="s">
        <v>27</v>
      </c>
      <c r="G53" s="186"/>
      <c r="H53" s="186"/>
      <c r="I53" s="186">
        <f>'01 23180801 Pol'!G93</f>
        <v>0</v>
      </c>
      <c r="J53" s="183" t="str">
        <f>IF(I59=0,"",I53/I59*100)</f>
        <v/>
      </c>
    </row>
    <row r="54" spans="1:10" ht="25.5" customHeight="1" x14ac:dyDescent="0.25">
      <c r="A54" s="173"/>
      <c r="B54" s="178" t="s">
        <v>64</v>
      </c>
      <c r="C54" s="179" t="s">
        <v>65</v>
      </c>
      <c r="D54" s="180"/>
      <c r="E54" s="180"/>
      <c r="F54" s="185" t="s">
        <v>27</v>
      </c>
      <c r="G54" s="186"/>
      <c r="H54" s="186"/>
      <c r="I54" s="186">
        <f>'01 23180801 Pol'!G99</f>
        <v>0</v>
      </c>
      <c r="J54" s="183" t="str">
        <f>IF(I59=0,"",I54/I59*100)</f>
        <v/>
      </c>
    </row>
    <row r="55" spans="1:10" ht="25.5" customHeight="1" x14ac:dyDescent="0.25">
      <c r="A55" s="173"/>
      <c r="B55" s="178" t="s">
        <v>66</v>
      </c>
      <c r="C55" s="179" t="s">
        <v>67</v>
      </c>
      <c r="D55" s="180"/>
      <c r="E55" s="180"/>
      <c r="F55" s="185" t="s">
        <v>28</v>
      </c>
      <c r="G55" s="186"/>
      <c r="H55" s="186"/>
      <c r="I55" s="186">
        <f>'01 23180801 Pol'!G128</f>
        <v>0</v>
      </c>
      <c r="J55" s="183" t="str">
        <f>IF(I59=0,"",I55/I59*100)</f>
        <v/>
      </c>
    </row>
    <row r="56" spans="1:10" ht="25.5" customHeight="1" x14ac:dyDescent="0.25">
      <c r="A56" s="173"/>
      <c r="B56" s="178" t="s">
        <v>68</v>
      </c>
      <c r="C56" s="179" t="s">
        <v>69</v>
      </c>
      <c r="D56" s="180"/>
      <c r="E56" s="180"/>
      <c r="F56" s="185" t="s">
        <v>70</v>
      </c>
      <c r="G56" s="186"/>
      <c r="H56" s="186"/>
      <c r="I56" s="186">
        <f>'01 23180801 Pol'!G122</f>
        <v>0</v>
      </c>
      <c r="J56" s="183" t="str">
        <f>IF(I59=0,"",I56/I59*100)</f>
        <v/>
      </c>
    </row>
    <row r="57" spans="1:10" ht="25.5" customHeight="1" x14ac:dyDescent="0.25">
      <c r="A57" s="173"/>
      <c r="B57" s="178" t="s">
        <v>71</v>
      </c>
      <c r="C57" s="179" t="s">
        <v>29</v>
      </c>
      <c r="D57" s="180"/>
      <c r="E57" s="180"/>
      <c r="F57" s="185" t="s">
        <v>71</v>
      </c>
      <c r="G57" s="186"/>
      <c r="H57" s="186"/>
      <c r="I57" s="186">
        <f>'01 23180801 Pol'!G131</f>
        <v>0</v>
      </c>
      <c r="J57" s="183" t="str">
        <f>IF(I59=0,"",I57/I59*100)</f>
        <v/>
      </c>
    </row>
    <row r="58" spans="1:10" ht="25.5" customHeight="1" x14ac:dyDescent="0.25">
      <c r="A58" s="173"/>
      <c r="B58" s="178" t="s">
        <v>72</v>
      </c>
      <c r="C58" s="179" t="s">
        <v>30</v>
      </c>
      <c r="D58" s="180"/>
      <c r="E58" s="180"/>
      <c r="F58" s="185" t="s">
        <v>72</v>
      </c>
      <c r="G58" s="186"/>
      <c r="H58" s="186"/>
      <c r="I58" s="186">
        <f>'01 23180801 Pol'!G136</f>
        <v>0</v>
      </c>
      <c r="J58" s="183" t="str">
        <f>IF(I59=0,"",I58/I59*100)</f>
        <v/>
      </c>
    </row>
    <row r="59" spans="1:10" ht="25.5" customHeight="1" x14ac:dyDescent="0.25">
      <c r="A59" s="174"/>
      <c r="B59" s="181" t="s">
        <v>1</v>
      </c>
      <c r="C59" s="181"/>
      <c r="D59" s="182"/>
      <c r="E59" s="182"/>
      <c r="F59" s="187"/>
      <c r="G59" s="188"/>
      <c r="H59" s="188"/>
      <c r="I59" s="188">
        <f>SUM(I49:I58)</f>
        <v>0</v>
      </c>
      <c r="J59" s="184">
        <f>SUM(J49:J58)</f>
        <v>0</v>
      </c>
    </row>
    <row r="60" spans="1:10" x14ac:dyDescent="0.25">
      <c r="F60" s="129"/>
      <c r="G60" s="128"/>
      <c r="H60" s="129"/>
      <c r="I60" s="128"/>
      <c r="J60" s="130"/>
    </row>
    <row r="61" spans="1:10" x14ac:dyDescent="0.25">
      <c r="F61" s="129"/>
      <c r="G61" s="128"/>
      <c r="H61" s="129"/>
      <c r="I61" s="128"/>
      <c r="J61" s="130"/>
    </row>
    <row r="62" spans="1:10" x14ac:dyDescent="0.25">
      <c r="F62" s="129"/>
      <c r="G62" s="128"/>
      <c r="H62" s="129"/>
      <c r="I62" s="128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7</v>
      </c>
      <c r="B1" s="99"/>
      <c r="C1" s="100"/>
      <c r="D1" s="99"/>
      <c r="E1" s="99"/>
      <c r="F1" s="99"/>
      <c r="G1" s="99"/>
    </row>
    <row r="2" spans="1:7" ht="24.9" customHeight="1" x14ac:dyDescent="0.25">
      <c r="A2" s="76" t="s">
        <v>8</v>
      </c>
      <c r="B2" s="75"/>
      <c r="C2" s="101"/>
      <c r="D2" s="101"/>
      <c r="E2" s="101"/>
      <c r="F2" s="101"/>
      <c r="G2" s="102"/>
    </row>
    <row r="3" spans="1:7" ht="24.9" customHeight="1" x14ac:dyDescent="0.25">
      <c r="A3" s="76" t="s">
        <v>9</v>
      </c>
      <c r="B3" s="75"/>
      <c r="C3" s="101"/>
      <c r="D3" s="101"/>
      <c r="E3" s="101"/>
      <c r="F3" s="101"/>
      <c r="G3" s="102"/>
    </row>
    <row r="4" spans="1:7" ht="24.9" customHeight="1" x14ac:dyDescent="0.25">
      <c r="A4" s="76" t="s">
        <v>10</v>
      </c>
      <c r="B4" s="75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EF574-9F08-459D-9378-40513ADF1F8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38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1" t="s">
        <v>7</v>
      </c>
      <c r="B1" s="191"/>
      <c r="C1" s="191"/>
      <c r="D1" s="191"/>
      <c r="E1" s="191"/>
      <c r="F1" s="191"/>
      <c r="G1" s="191"/>
      <c r="AG1" t="s">
        <v>73</v>
      </c>
    </row>
    <row r="2" spans="1:60" ht="25.05" customHeight="1" x14ac:dyDescent="0.25">
      <c r="A2" s="192" t="s">
        <v>8</v>
      </c>
      <c r="B2" s="75" t="s">
        <v>47</v>
      </c>
      <c r="C2" s="195" t="s">
        <v>48</v>
      </c>
      <c r="D2" s="193"/>
      <c r="E2" s="193"/>
      <c r="F2" s="193"/>
      <c r="G2" s="194"/>
      <c r="AG2" t="s">
        <v>74</v>
      </c>
    </row>
    <row r="3" spans="1:60" ht="25.05" customHeight="1" x14ac:dyDescent="0.25">
      <c r="A3" s="192" t="s">
        <v>9</v>
      </c>
      <c r="B3" s="75" t="s">
        <v>43</v>
      </c>
      <c r="C3" s="195" t="s">
        <v>42</v>
      </c>
      <c r="D3" s="193"/>
      <c r="E3" s="193"/>
      <c r="F3" s="193"/>
      <c r="G3" s="194"/>
      <c r="AC3" s="127" t="s">
        <v>74</v>
      </c>
      <c r="AG3" t="s">
        <v>75</v>
      </c>
    </row>
    <row r="4" spans="1:60" ht="25.05" customHeight="1" x14ac:dyDescent="0.25">
      <c r="A4" s="196" t="s">
        <v>10</v>
      </c>
      <c r="B4" s="197" t="s">
        <v>41</v>
      </c>
      <c r="C4" s="198" t="s">
        <v>42</v>
      </c>
      <c r="D4" s="199"/>
      <c r="E4" s="199"/>
      <c r="F4" s="199"/>
      <c r="G4" s="200"/>
      <c r="AG4" t="s">
        <v>76</v>
      </c>
    </row>
    <row r="5" spans="1:60" x14ac:dyDescent="0.25">
      <c r="D5" s="190"/>
    </row>
    <row r="6" spans="1:60" ht="39.6" x14ac:dyDescent="0.25">
      <c r="A6" s="202" t="s">
        <v>77</v>
      </c>
      <c r="B6" s="204" t="s">
        <v>78</v>
      </c>
      <c r="C6" s="204" t="s">
        <v>79</v>
      </c>
      <c r="D6" s="203" t="s">
        <v>80</v>
      </c>
      <c r="E6" s="202" t="s">
        <v>81</v>
      </c>
      <c r="F6" s="201" t="s">
        <v>82</v>
      </c>
      <c r="G6" s="202" t="s">
        <v>31</v>
      </c>
      <c r="H6" s="205" t="s">
        <v>32</v>
      </c>
      <c r="I6" s="205" t="s">
        <v>83</v>
      </c>
      <c r="J6" s="205" t="s">
        <v>33</v>
      </c>
      <c r="K6" s="205" t="s">
        <v>84</v>
      </c>
      <c r="L6" s="205" t="s">
        <v>85</v>
      </c>
      <c r="M6" s="205" t="s">
        <v>86</v>
      </c>
      <c r="N6" s="205" t="s">
        <v>87</v>
      </c>
      <c r="O6" s="205" t="s">
        <v>88</v>
      </c>
      <c r="P6" s="205" t="s">
        <v>89</v>
      </c>
      <c r="Q6" s="205" t="s">
        <v>90</v>
      </c>
      <c r="R6" s="205" t="s">
        <v>91</v>
      </c>
      <c r="S6" s="205" t="s">
        <v>92</v>
      </c>
      <c r="T6" s="205" t="s">
        <v>93</v>
      </c>
      <c r="U6" s="205" t="s">
        <v>94</v>
      </c>
      <c r="V6" s="205" t="s">
        <v>95</v>
      </c>
      <c r="W6" s="205" t="s">
        <v>96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31" t="s">
        <v>97</v>
      </c>
      <c r="B8" s="232" t="s">
        <v>54</v>
      </c>
      <c r="C8" s="253" t="s">
        <v>55</v>
      </c>
      <c r="D8" s="233"/>
      <c r="E8" s="234"/>
      <c r="F8" s="235"/>
      <c r="G8" s="236">
        <f>SUMIF(AG9:AG68,"&lt;&gt;NOR",G9:G68)</f>
        <v>0</v>
      </c>
      <c r="H8" s="230"/>
      <c r="I8" s="230">
        <f>SUM(I9:I68)</f>
        <v>0</v>
      </c>
      <c r="J8" s="230"/>
      <c r="K8" s="230">
        <f>SUM(K9:K68)</f>
        <v>0</v>
      </c>
      <c r="L8" s="230"/>
      <c r="M8" s="230">
        <f>SUM(M9:M68)</f>
        <v>0</v>
      </c>
      <c r="N8" s="230"/>
      <c r="O8" s="230">
        <f>SUM(O9:O68)</f>
        <v>5.09</v>
      </c>
      <c r="P8" s="230"/>
      <c r="Q8" s="230">
        <f>SUM(Q9:Q68)</f>
        <v>0</v>
      </c>
      <c r="R8" s="230"/>
      <c r="S8" s="230"/>
      <c r="T8" s="230"/>
      <c r="U8" s="230"/>
      <c r="V8" s="230">
        <f>SUM(V9:V68)</f>
        <v>277.35000000000002</v>
      </c>
      <c r="W8" s="230"/>
      <c r="AG8" t="s">
        <v>98</v>
      </c>
    </row>
    <row r="9" spans="1:60" outlineLevel="1" x14ac:dyDescent="0.25">
      <c r="A9" s="237">
        <v>1</v>
      </c>
      <c r="B9" s="238" t="s">
        <v>99</v>
      </c>
      <c r="C9" s="254" t="s">
        <v>100</v>
      </c>
      <c r="D9" s="239" t="s">
        <v>101</v>
      </c>
      <c r="E9" s="240">
        <v>108.99000000000001</v>
      </c>
      <c r="F9" s="241"/>
      <c r="G9" s="242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21</v>
      </c>
      <c r="M9" s="226">
        <f>G9*(1+L9/100)</f>
        <v>0</v>
      </c>
      <c r="N9" s="226">
        <v>4.0000000000000003E-5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102</v>
      </c>
      <c r="T9" s="226" t="s">
        <v>103</v>
      </c>
      <c r="U9" s="226">
        <v>7.8000000000000014E-2</v>
      </c>
      <c r="V9" s="226">
        <f>ROUND(E9*U9,2)</f>
        <v>8.5</v>
      </c>
      <c r="W9" s="22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104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23"/>
      <c r="B10" s="224"/>
      <c r="C10" s="255" t="s">
        <v>105</v>
      </c>
      <c r="D10" s="228"/>
      <c r="E10" s="229">
        <v>108.99000000000001</v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106</v>
      </c>
      <c r="AH10" s="206">
        <v>0</v>
      </c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37">
        <v>2</v>
      </c>
      <c r="B11" s="238" t="s">
        <v>107</v>
      </c>
      <c r="C11" s="254" t="s">
        <v>108</v>
      </c>
      <c r="D11" s="239" t="s">
        <v>101</v>
      </c>
      <c r="E11" s="240">
        <v>98.226950000000002</v>
      </c>
      <c r="F11" s="241"/>
      <c r="G11" s="242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21</v>
      </c>
      <c r="M11" s="226">
        <f>G11*(1+L11/100)</f>
        <v>0</v>
      </c>
      <c r="N11" s="226">
        <v>2.0000000000000002E-5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102</v>
      </c>
      <c r="T11" s="226" t="s">
        <v>103</v>
      </c>
      <c r="U11" s="226">
        <v>0.11</v>
      </c>
      <c r="V11" s="226">
        <f>ROUND(E11*U11,2)</f>
        <v>10.8</v>
      </c>
      <c r="W11" s="226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104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5">
      <c r="A12" s="223"/>
      <c r="B12" s="224"/>
      <c r="C12" s="255" t="s">
        <v>109</v>
      </c>
      <c r="D12" s="228"/>
      <c r="E12" s="229">
        <v>59.834700000000005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106</v>
      </c>
      <c r="AH12" s="206">
        <v>0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23"/>
      <c r="B13" s="224"/>
      <c r="C13" s="255" t="s">
        <v>110</v>
      </c>
      <c r="D13" s="228"/>
      <c r="E13" s="229">
        <v>12.88625</v>
      </c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106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23"/>
      <c r="B14" s="224"/>
      <c r="C14" s="255" t="s">
        <v>111</v>
      </c>
      <c r="D14" s="228"/>
      <c r="E14" s="229">
        <v>10.791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106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5">
      <c r="A15" s="223"/>
      <c r="B15" s="224"/>
      <c r="C15" s="255" t="s">
        <v>112</v>
      </c>
      <c r="D15" s="228"/>
      <c r="E15" s="229">
        <v>14.715000000000002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106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37">
        <v>3</v>
      </c>
      <c r="B16" s="238" t="s">
        <v>113</v>
      </c>
      <c r="C16" s="254" t="s">
        <v>114</v>
      </c>
      <c r="D16" s="239" t="s">
        <v>101</v>
      </c>
      <c r="E16" s="240">
        <v>59.834700000000005</v>
      </c>
      <c r="F16" s="241"/>
      <c r="G16" s="242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21</v>
      </c>
      <c r="M16" s="226">
        <f>G16*(1+L16/100)</f>
        <v>0</v>
      </c>
      <c r="N16" s="226">
        <v>2.7680000000000003E-2</v>
      </c>
      <c r="O16" s="226">
        <f>ROUND(E16*N16,2)</f>
        <v>1.66</v>
      </c>
      <c r="P16" s="226">
        <v>0</v>
      </c>
      <c r="Q16" s="226">
        <f>ROUND(E16*P16,2)</f>
        <v>0</v>
      </c>
      <c r="R16" s="226"/>
      <c r="S16" s="226" t="s">
        <v>102</v>
      </c>
      <c r="T16" s="226" t="s">
        <v>103</v>
      </c>
      <c r="U16" s="226">
        <v>0.50990000000000002</v>
      </c>
      <c r="V16" s="226">
        <f>ROUND(E16*U16,2)</f>
        <v>30.51</v>
      </c>
      <c r="W16" s="226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104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5">
      <c r="A17" s="223"/>
      <c r="B17" s="224"/>
      <c r="C17" s="255" t="s">
        <v>115</v>
      </c>
      <c r="D17" s="228"/>
      <c r="E17" s="229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106</v>
      </c>
      <c r="AH17" s="206">
        <v>0</v>
      </c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23"/>
      <c r="B18" s="224"/>
      <c r="C18" s="255" t="s">
        <v>109</v>
      </c>
      <c r="D18" s="228"/>
      <c r="E18" s="229">
        <v>59.834700000000005</v>
      </c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106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37">
        <v>4</v>
      </c>
      <c r="B19" s="238" t="s">
        <v>116</v>
      </c>
      <c r="C19" s="254" t="s">
        <v>117</v>
      </c>
      <c r="D19" s="239" t="s">
        <v>101</v>
      </c>
      <c r="E19" s="240">
        <v>38.392250000000004</v>
      </c>
      <c r="F19" s="241"/>
      <c r="G19" s="242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21</v>
      </c>
      <c r="M19" s="226">
        <f>G19*(1+L19/100)</f>
        <v>0</v>
      </c>
      <c r="N19" s="226">
        <v>2.46E-2</v>
      </c>
      <c r="O19" s="226">
        <f>ROUND(E19*N19,2)</f>
        <v>0.94</v>
      </c>
      <c r="P19" s="226">
        <v>0</v>
      </c>
      <c r="Q19" s="226">
        <f>ROUND(E19*P19,2)</f>
        <v>0</v>
      </c>
      <c r="R19" s="226"/>
      <c r="S19" s="226" t="s">
        <v>102</v>
      </c>
      <c r="T19" s="226" t="s">
        <v>103</v>
      </c>
      <c r="U19" s="226">
        <v>0.42760000000000004</v>
      </c>
      <c r="V19" s="226">
        <f>ROUND(E19*U19,2)</f>
        <v>16.420000000000002</v>
      </c>
      <c r="W19" s="22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104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5">
      <c r="A20" s="223"/>
      <c r="B20" s="224"/>
      <c r="C20" s="255" t="s">
        <v>118</v>
      </c>
      <c r="D20" s="228"/>
      <c r="E20" s="229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106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23"/>
      <c r="B21" s="224"/>
      <c r="C21" s="255" t="s">
        <v>110</v>
      </c>
      <c r="D21" s="228"/>
      <c r="E21" s="229">
        <v>12.88625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106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23"/>
      <c r="B22" s="224"/>
      <c r="C22" s="255" t="s">
        <v>111</v>
      </c>
      <c r="D22" s="228"/>
      <c r="E22" s="229">
        <v>10.791</v>
      </c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106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23"/>
      <c r="B23" s="224"/>
      <c r="C23" s="255" t="s">
        <v>112</v>
      </c>
      <c r="D23" s="228"/>
      <c r="E23" s="229">
        <v>14.715000000000002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106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37">
        <v>5</v>
      </c>
      <c r="B24" s="238" t="s">
        <v>119</v>
      </c>
      <c r="C24" s="254" t="s">
        <v>120</v>
      </c>
      <c r="D24" s="239" t="s">
        <v>101</v>
      </c>
      <c r="E24" s="240">
        <v>20</v>
      </c>
      <c r="F24" s="241"/>
      <c r="G24" s="242">
        <f>ROUND(E24*F24,2)</f>
        <v>0</v>
      </c>
      <c r="H24" s="227"/>
      <c r="I24" s="226">
        <f>ROUND(E24*H24,2)</f>
        <v>0</v>
      </c>
      <c r="J24" s="227"/>
      <c r="K24" s="226">
        <f>ROUND(E24*J24,2)</f>
        <v>0</v>
      </c>
      <c r="L24" s="226">
        <v>21</v>
      </c>
      <c r="M24" s="226">
        <f>G24*(1+L24/100)</f>
        <v>0</v>
      </c>
      <c r="N24" s="226">
        <v>2.9140000000000003E-2</v>
      </c>
      <c r="O24" s="226">
        <f>ROUND(E24*N24,2)</f>
        <v>0.57999999999999996</v>
      </c>
      <c r="P24" s="226">
        <v>0</v>
      </c>
      <c r="Q24" s="226">
        <f>ROUND(E24*P24,2)</f>
        <v>0</v>
      </c>
      <c r="R24" s="226"/>
      <c r="S24" s="226" t="s">
        <v>102</v>
      </c>
      <c r="T24" s="226" t="s">
        <v>103</v>
      </c>
      <c r="U24" s="226">
        <v>0.42000000000000004</v>
      </c>
      <c r="V24" s="226">
        <f>ROUND(E24*U24,2)</f>
        <v>8.4</v>
      </c>
      <c r="W24" s="226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104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23"/>
      <c r="B25" s="224"/>
      <c r="C25" s="255" t="s">
        <v>121</v>
      </c>
      <c r="D25" s="228"/>
      <c r="E25" s="229">
        <v>20</v>
      </c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106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ht="20.399999999999999" outlineLevel="1" x14ac:dyDescent="0.25">
      <c r="A26" s="237">
        <v>6</v>
      </c>
      <c r="B26" s="238" t="s">
        <v>122</v>
      </c>
      <c r="C26" s="254" t="s">
        <v>123</v>
      </c>
      <c r="D26" s="239" t="s">
        <v>101</v>
      </c>
      <c r="E26" s="240">
        <v>28.098500000000001</v>
      </c>
      <c r="F26" s="241"/>
      <c r="G26" s="242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21</v>
      </c>
      <c r="M26" s="226">
        <f>G26*(1+L26/100)</f>
        <v>0</v>
      </c>
      <c r="N26" s="226">
        <v>0.01</v>
      </c>
      <c r="O26" s="226">
        <f>ROUND(E26*N26,2)</f>
        <v>0.28000000000000003</v>
      </c>
      <c r="P26" s="226">
        <v>0</v>
      </c>
      <c r="Q26" s="226">
        <f>ROUND(E26*P26,2)</f>
        <v>0</v>
      </c>
      <c r="R26" s="226"/>
      <c r="S26" s="226" t="s">
        <v>102</v>
      </c>
      <c r="T26" s="226" t="s">
        <v>124</v>
      </c>
      <c r="U26" s="226">
        <v>0.8570000000000001</v>
      </c>
      <c r="V26" s="226">
        <f>ROUND(E26*U26,2)</f>
        <v>24.08</v>
      </c>
      <c r="W26" s="226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104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ht="20.399999999999999" outlineLevel="1" x14ac:dyDescent="0.25">
      <c r="A27" s="223"/>
      <c r="B27" s="224"/>
      <c r="C27" s="255" t="s">
        <v>125</v>
      </c>
      <c r="D27" s="228"/>
      <c r="E27" s="229">
        <v>28.098500000000001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106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ht="20.399999999999999" outlineLevel="1" x14ac:dyDescent="0.25">
      <c r="A28" s="237">
        <v>7</v>
      </c>
      <c r="B28" s="238" t="s">
        <v>126</v>
      </c>
      <c r="C28" s="254" t="s">
        <v>127</v>
      </c>
      <c r="D28" s="239" t="s">
        <v>101</v>
      </c>
      <c r="E28" s="240">
        <v>13.97588</v>
      </c>
      <c r="F28" s="241"/>
      <c r="G28" s="242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21</v>
      </c>
      <c r="M28" s="226">
        <f>G28*(1+L28/100)</f>
        <v>0</v>
      </c>
      <c r="N28" s="226">
        <v>3.2000000000000003E-4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128</v>
      </c>
      <c r="T28" s="226" t="s">
        <v>103</v>
      </c>
      <c r="U28" s="226">
        <v>7.0000000000000007E-2</v>
      </c>
      <c r="V28" s="226">
        <f>ROUND(E28*U28,2)</f>
        <v>0.98</v>
      </c>
      <c r="W28" s="226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104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23"/>
      <c r="B29" s="224"/>
      <c r="C29" s="255" t="s">
        <v>129</v>
      </c>
      <c r="D29" s="228"/>
      <c r="E29" s="229">
        <v>13.97588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106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ht="20.399999999999999" outlineLevel="1" x14ac:dyDescent="0.25">
      <c r="A30" s="237">
        <v>8</v>
      </c>
      <c r="B30" s="238" t="s">
        <v>130</v>
      </c>
      <c r="C30" s="254" t="s">
        <v>131</v>
      </c>
      <c r="D30" s="239" t="s">
        <v>101</v>
      </c>
      <c r="E30" s="240">
        <v>13.97588</v>
      </c>
      <c r="F30" s="241"/>
      <c r="G30" s="242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21</v>
      </c>
      <c r="M30" s="226">
        <f>G30*(1+L30/100)</f>
        <v>0</v>
      </c>
      <c r="N30" s="226">
        <v>1.238E-2</v>
      </c>
      <c r="O30" s="226">
        <f>ROUND(E30*N30,2)</f>
        <v>0.17</v>
      </c>
      <c r="P30" s="226">
        <v>0</v>
      </c>
      <c r="Q30" s="226">
        <f>ROUND(E30*P30,2)</f>
        <v>0</v>
      </c>
      <c r="R30" s="226"/>
      <c r="S30" s="226" t="s">
        <v>102</v>
      </c>
      <c r="T30" s="226" t="s">
        <v>103</v>
      </c>
      <c r="U30" s="226">
        <v>0.8570000000000001</v>
      </c>
      <c r="V30" s="226">
        <f>ROUND(E30*U30,2)</f>
        <v>11.98</v>
      </c>
      <c r="W30" s="226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104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23"/>
      <c r="B31" s="224"/>
      <c r="C31" s="255" t="s">
        <v>129</v>
      </c>
      <c r="D31" s="228"/>
      <c r="E31" s="229">
        <v>13.97588</v>
      </c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106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20.399999999999999" outlineLevel="1" x14ac:dyDescent="0.25">
      <c r="A32" s="237">
        <v>9</v>
      </c>
      <c r="B32" s="238" t="s">
        <v>132</v>
      </c>
      <c r="C32" s="254" t="s">
        <v>133</v>
      </c>
      <c r="D32" s="239" t="s">
        <v>101</v>
      </c>
      <c r="E32" s="240">
        <v>10.25</v>
      </c>
      <c r="F32" s="241"/>
      <c r="G32" s="242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21</v>
      </c>
      <c r="M32" s="226">
        <f>G32*(1+L32/100)</f>
        <v>0</v>
      </c>
      <c r="N32" s="226">
        <v>1.1330000000000002E-2</v>
      </c>
      <c r="O32" s="226">
        <f>ROUND(E32*N32,2)</f>
        <v>0.12</v>
      </c>
      <c r="P32" s="226">
        <v>0</v>
      </c>
      <c r="Q32" s="226">
        <f>ROUND(E32*P32,2)</f>
        <v>0</v>
      </c>
      <c r="R32" s="226"/>
      <c r="S32" s="226" t="s">
        <v>102</v>
      </c>
      <c r="T32" s="226" t="s">
        <v>103</v>
      </c>
      <c r="U32" s="226">
        <v>0.8570000000000001</v>
      </c>
      <c r="V32" s="226">
        <f>ROUND(E32*U32,2)</f>
        <v>8.7799999999999994</v>
      </c>
      <c r="W32" s="226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104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5">
      <c r="A33" s="223"/>
      <c r="B33" s="224"/>
      <c r="C33" s="255" t="s">
        <v>134</v>
      </c>
      <c r="D33" s="228"/>
      <c r="E33" s="229">
        <v>10.25</v>
      </c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106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0.399999999999999" outlineLevel="1" x14ac:dyDescent="0.25">
      <c r="A34" s="237">
        <v>10</v>
      </c>
      <c r="B34" s="238" t="s">
        <v>135</v>
      </c>
      <c r="C34" s="254" t="s">
        <v>136</v>
      </c>
      <c r="D34" s="239" t="s">
        <v>101</v>
      </c>
      <c r="E34" s="240">
        <v>72.309250000000006</v>
      </c>
      <c r="F34" s="241"/>
      <c r="G34" s="242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21</v>
      </c>
      <c r="M34" s="226">
        <f>G34*(1+L34/100)</f>
        <v>0</v>
      </c>
      <c r="N34" s="226">
        <v>1.1980000000000001E-2</v>
      </c>
      <c r="O34" s="226">
        <f>ROUND(E34*N34,2)</f>
        <v>0.87</v>
      </c>
      <c r="P34" s="226">
        <v>0</v>
      </c>
      <c r="Q34" s="226">
        <f>ROUND(E34*P34,2)</f>
        <v>0</v>
      </c>
      <c r="R34" s="226"/>
      <c r="S34" s="226" t="s">
        <v>102</v>
      </c>
      <c r="T34" s="226" t="s">
        <v>103</v>
      </c>
      <c r="U34" s="226">
        <v>0.8570000000000001</v>
      </c>
      <c r="V34" s="226">
        <f>ROUND(E34*U34,2)</f>
        <v>61.97</v>
      </c>
      <c r="W34" s="226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104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23"/>
      <c r="B35" s="224"/>
      <c r="C35" s="255" t="s">
        <v>137</v>
      </c>
      <c r="D35" s="228"/>
      <c r="E35" s="229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106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5">
      <c r="A36" s="223"/>
      <c r="B36" s="224"/>
      <c r="C36" s="255" t="s">
        <v>138</v>
      </c>
      <c r="D36" s="228"/>
      <c r="E36" s="229">
        <v>46.475000000000001</v>
      </c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106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5">
      <c r="A37" s="223"/>
      <c r="B37" s="224"/>
      <c r="C37" s="255" t="s">
        <v>118</v>
      </c>
      <c r="D37" s="228"/>
      <c r="E37" s="229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106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5">
      <c r="A38" s="223"/>
      <c r="B38" s="224"/>
      <c r="C38" s="255" t="s">
        <v>139</v>
      </c>
      <c r="D38" s="228"/>
      <c r="E38" s="229">
        <v>7.8162500000000001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106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5">
      <c r="A39" s="223"/>
      <c r="B39" s="224"/>
      <c r="C39" s="255" t="s">
        <v>140</v>
      </c>
      <c r="D39" s="228"/>
      <c r="E39" s="229">
        <v>7.6230000000000002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106</v>
      </c>
      <c r="AH39" s="206">
        <v>0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5">
      <c r="A40" s="223"/>
      <c r="B40" s="224"/>
      <c r="C40" s="255" t="s">
        <v>141</v>
      </c>
      <c r="D40" s="228"/>
      <c r="E40" s="229">
        <v>10.395000000000001</v>
      </c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106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5">
      <c r="A41" s="237">
        <v>11</v>
      </c>
      <c r="B41" s="238" t="s">
        <v>142</v>
      </c>
      <c r="C41" s="254" t="s">
        <v>143</v>
      </c>
      <c r="D41" s="239" t="s">
        <v>101</v>
      </c>
      <c r="E41" s="240">
        <v>74.57350000000001</v>
      </c>
      <c r="F41" s="241"/>
      <c r="G41" s="242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21</v>
      </c>
      <c r="M41" s="226">
        <f>G41*(1+L41/100)</f>
        <v>0</v>
      </c>
      <c r="N41" s="226">
        <v>0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102</v>
      </c>
      <c r="T41" s="226" t="s">
        <v>103</v>
      </c>
      <c r="U41" s="226">
        <v>0.30510000000000004</v>
      </c>
      <c r="V41" s="226">
        <f>ROUND(E41*U41,2)</f>
        <v>22.75</v>
      </c>
      <c r="W41" s="226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104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5">
      <c r="A42" s="223"/>
      <c r="B42" s="224"/>
      <c r="C42" s="255" t="s">
        <v>144</v>
      </c>
      <c r="D42" s="228"/>
      <c r="E42" s="229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106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5">
      <c r="A43" s="223"/>
      <c r="B43" s="224"/>
      <c r="C43" s="255" t="s">
        <v>138</v>
      </c>
      <c r="D43" s="228"/>
      <c r="E43" s="229">
        <v>46.475000000000001</v>
      </c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106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5">
      <c r="A44" s="223"/>
      <c r="B44" s="224"/>
      <c r="C44" s="255" t="s">
        <v>145</v>
      </c>
      <c r="D44" s="228"/>
      <c r="E44" s="229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106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5">
      <c r="A45" s="223"/>
      <c r="B45" s="224"/>
      <c r="C45" s="255" t="s">
        <v>146</v>
      </c>
      <c r="D45" s="228"/>
      <c r="E45" s="229">
        <v>28.098500000000001</v>
      </c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106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5">
      <c r="A46" s="237">
        <v>12</v>
      </c>
      <c r="B46" s="238" t="s">
        <v>147</v>
      </c>
      <c r="C46" s="254" t="s">
        <v>148</v>
      </c>
      <c r="D46" s="239" t="s">
        <v>101</v>
      </c>
      <c r="E46" s="240">
        <v>63.552000000000007</v>
      </c>
      <c r="F46" s="241"/>
      <c r="G46" s="242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21</v>
      </c>
      <c r="M46" s="226">
        <f>G46*(1+L46/100)</f>
        <v>0</v>
      </c>
      <c r="N46" s="226">
        <v>1.9000000000000001E-4</v>
      </c>
      <c r="O46" s="226">
        <f>ROUND(E46*N46,2)</f>
        <v>0.01</v>
      </c>
      <c r="P46" s="226">
        <v>0</v>
      </c>
      <c r="Q46" s="226">
        <f>ROUND(E46*P46,2)</f>
        <v>0</v>
      </c>
      <c r="R46" s="226"/>
      <c r="S46" s="226" t="s">
        <v>102</v>
      </c>
      <c r="T46" s="226" t="s">
        <v>103</v>
      </c>
      <c r="U46" s="226">
        <v>6.8300000000000013E-2</v>
      </c>
      <c r="V46" s="226">
        <f>ROUND(E46*U46,2)</f>
        <v>4.34</v>
      </c>
      <c r="W46" s="226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104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23"/>
      <c r="B47" s="224"/>
      <c r="C47" s="255" t="s">
        <v>149</v>
      </c>
      <c r="D47" s="228"/>
      <c r="E47" s="229">
        <v>63.552000000000007</v>
      </c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106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ht="20.399999999999999" outlineLevel="1" x14ac:dyDescent="0.25">
      <c r="A48" s="237">
        <v>13</v>
      </c>
      <c r="B48" s="238" t="s">
        <v>150</v>
      </c>
      <c r="C48" s="254" t="s">
        <v>151</v>
      </c>
      <c r="D48" s="239" t="s">
        <v>101</v>
      </c>
      <c r="E48" s="240">
        <v>63.552000000000007</v>
      </c>
      <c r="F48" s="241"/>
      <c r="G48" s="242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21</v>
      </c>
      <c r="M48" s="226">
        <f>G48*(1+L48/100)</f>
        <v>0</v>
      </c>
      <c r="N48" s="226">
        <v>3.0700000000000002E-3</v>
      </c>
      <c r="O48" s="226">
        <f>ROUND(E48*N48,2)</f>
        <v>0.2</v>
      </c>
      <c r="P48" s="226">
        <v>0</v>
      </c>
      <c r="Q48" s="226">
        <f>ROUND(E48*P48,2)</f>
        <v>0</v>
      </c>
      <c r="R48" s="226"/>
      <c r="S48" s="226" t="s">
        <v>102</v>
      </c>
      <c r="T48" s="226" t="s">
        <v>103</v>
      </c>
      <c r="U48" s="226">
        <v>0.30600000000000005</v>
      </c>
      <c r="V48" s="226">
        <f>ROUND(E48*U48,2)</f>
        <v>19.45</v>
      </c>
      <c r="W48" s="226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104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5">
      <c r="A49" s="223"/>
      <c r="B49" s="224"/>
      <c r="C49" s="255" t="s">
        <v>152</v>
      </c>
      <c r="D49" s="228"/>
      <c r="E49" s="229">
        <v>63.552000000000007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106</v>
      </c>
      <c r="AH49" s="206">
        <v>5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5">
      <c r="A50" s="237">
        <v>14</v>
      </c>
      <c r="B50" s="238" t="s">
        <v>153</v>
      </c>
      <c r="C50" s="254" t="s">
        <v>154</v>
      </c>
      <c r="D50" s="239" t="s">
        <v>101</v>
      </c>
      <c r="E50" s="240">
        <v>44.387730000000005</v>
      </c>
      <c r="F50" s="241"/>
      <c r="G50" s="242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21</v>
      </c>
      <c r="M50" s="226">
        <f>G50*(1+L50/100)</f>
        <v>0</v>
      </c>
      <c r="N50" s="226">
        <v>1.9000000000000001E-4</v>
      </c>
      <c r="O50" s="226">
        <f>ROUND(E50*N50,2)</f>
        <v>0.01</v>
      </c>
      <c r="P50" s="226">
        <v>0</v>
      </c>
      <c r="Q50" s="226">
        <f>ROUND(E50*P50,2)</f>
        <v>0</v>
      </c>
      <c r="R50" s="226"/>
      <c r="S50" s="226" t="s">
        <v>102</v>
      </c>
      <c r="T50" s="226" t="s">
        <v>103</v>
      </c>
      <c r="U50" s="226">
        <v>5.2000000000000005E-2</v>
      </c>
      <c r="V50" s="226">
        <f>ROUND(E50*U50,2)</f>
        <v>2.31</v>
      </c>
      <c r="W50" s="226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104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5">
      <c r="A51" s="223"/>
      <c r="B51" s="224"/>
      <c r="C51" s="255" t="s">
        <v>155</v>
      </c>
      <c r="D51" s="228"/>
      <c r="E51" s="229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106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23"/>
      <c r="B52" s="224"/>
      <c r="C52" s="255" t="s">
        <v>156</v>
      </c>
      <c r="D52" s="228"/>
      <c r="E52" s="229">
        <v>10.703480000000001</v>
      </c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106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5">
      <c r="A53" s="223"/>
      <c r="B53" s="224"/>
      <c r="C53" s="255" t="s">
        <v>118</v>
      </c>
      <c r="D53" s="228"/>
      <c r="E53" s="229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106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5">
      <c r="A54" s="223"/>
      <c r="B54" s="224"/>
      <c r="C54" s="255" t="s">
        <v>139</v>
      </c>
      <c r="D54" s="228"/>
      <c r="E54" s="229">
        <v>7.8162500000000001</v>
      </c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106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5">
      <c r="A55" s="223"/>
      <c r="B55" s="224"/>
      <c r="C55" s="255" t="s">
        <v>140</v>
      </c>
      <c r="D55" s="228"/>
      <c r="E55" s="229">
        <v>7.6230000000000002</v>
      </c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106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23"/>
      <c r="B56" s="224"/>
      <c r="C56" s="255" t="s">
        <v>141</v>
      </c>
      <c r="D56" s="228"/>
      <c r="E56" s="229">
        <v>10.395000000000001</v>
      </c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106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5">
      <c r="A57" s="223"/>
      <c r="B57" s="224"/>
      <c r="C57" s="255" t="s">
        <v>157</v>
      </c>
      <c r="D57" s="228"/>
      <c r="E57" s="229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106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5">
      <c r="A58" s="223"/>
      <c r="B58" s="224"/>
      <c r="C58" s="255" t="s">
        <v>158</v>
      </c>
      <c r="D58" s="228"/>
      <c r="E58" s="229">
        <v>7.8500000000000005</v>
      </c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106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37">
        <v>15</v>
      </c>
      <c r="B59" s="238" t="s">
        <v>159</v>
      </c>
      <c r="C59" s="254" t="s">
        <v>160</v>
      </c>
      <c r="D59" s="239" t="s">
        <v>101</v>
      </c>
      <c r="E59" s="240">
        <v>44.387730000000005</v>
      </c>
      <c r="F59" s="241"/>
      <c r="G59" s="242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21</v>
      </c>
      <c r="M59" s="226">
        <f>G59*(1+L59/100)</f>
        <v>0</v>
      </c>
      <c r="N59" s="226">
        <v>2.6300000000000004E-3</v>
      </c>
      <c r="O59" s="226">
        <f>ROUND(E59*N59,2)</f>
        <v>0.12</v>
      </c>
      <c r="P59" s="226">
        <v>0</v>
      </c>
      <c r="Q59" s="226">
        <f>ROUND(E59*P59,2)</f>
        <v>0</v>
      </c>
      <c r="R59" s="226"/>
      <c r="S59" s="226" t="s">
        <v>102</v>
      </c>
      <c r="T59" s="226" t="s">
        <v>103</v>
      </c>
      <c r="U59" s="226">
        <v>0.22401000000000001</v>
      </c>
      <c r="V59" s="226">
        <f>ROUND(E59*U59,2)</f>
        <v>9.94</v>
      </c>
      <c r="W59" s="226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104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5">
      <c r="A60" s="223"/>
      <c r="B60" s="224"/>
      <c r="C60" s="255" t="s">
        <v>161</v>
      </c>
      <c r="D60" s="228"/>
      <c r="E60" s="229">
        <v>44.387730000000005</v>
      </c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106</v>
      </c>
      <c r="AH60" s="206">
        <v>5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20.399999999999999" outlineLevel="1" x14ac:dyDescent="0.25">
      <c r="A61" s="237">
        <v>16</v>
      </c>
      <c r="B61" s="238" t="s">
        <v>162</v>
      </c>
      <c r="C61" s="254" t="s">
        <v>163</v>
      </c>
      <c r="D61" s="239" t="s">
        <v>101</v>
      </c>
      <c r="E61" s="240">
        <v>107.93973000000001</v>
      </c>
      <c r="F61" s="241"/>
      <c r="G61" s="242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21</v>
      </c>
      <c r="M61" s="226">
        <f>G61*(1+L61/100)</f>
        <v>0</v>
      </c>
      <c r="N61" s="226">
        <v>8.0000000000000004E-4</v>
      </c>
      <c r="O61" s="226">
        <f>ROUND(E61*N61,2)</f>
        <v>0.09</v>
      </c>
      <c r="P61" s="226">
        <v>0</v>
      </c>
      <c r="Q61" s="226">
        <f>ROUND(E61*P61,2)</f>
        <v>0</v>
      </c>
      <c r="R61" s="226"/>
      <c r="S61" s="226" t="s">
        <v>102</v>
      </c>
      <c r="T61" s="226" t="s">
        <v>103</v>
      </c>
      <c r="U61" s="226">
        <v>0.23</v>
      </c>
      <c r="V61" s="226">
        <f>ROUND(E61*U61,2)</f>
        <v>24.83</v>
      </c>
      <c r="W61" s="226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104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23"/>
      <c r="B62" s="224"/>
      <c r="C62" s="256" t="s">
        <v>164</v>
      </c>
      <c r="D62" s="243"/>
      <c r="E62" s="243"/>
      <c r="F62" s="243"/>
      <c r="G62" s="243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165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23"/>
      <c r="B63" s="224"/>
      <c r="C63" s="255" t="s">
        <v>152</v>
      </c>
      <c r="D63" s="228"/>
      <c r="E63" s="229">
        <v>63.552000000000007</v>
      </c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106</v>
      </c>
      <c r="AH63" s="206">
        <v>5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5">
      <c r="A64" s="223"/>
      <c r="B64" s="224"/>
      <c r="C64" s="255" t="s">
        <v>161</v>
      </c>
      <c r="D64" s="228"/>
      <c r="E64" s="229">
        <v>44.387730000000005</v>
      </c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106</v>
      </c>
      <c r="AH64" s="206">
        <v>5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5">
      <c r="A65" s="237">
        <v>17</v>
      </c>
      <c r="B65" s="238" t="s">
        <v>166</v>
      </c>
      <c r="C65" s="254" t="s">
        <v>167</v>
      </c>
      <c r="D65" s="239" t="s">
        <v>101</v>
      </c>
      <c r="E65" s="240">
        <v>63.552000000000007</v>
      </c>
      <c r="F65" s="241"/>
      <c r="G65" s="242">
        <f>ROUND(E65*F65,2)</f>
        <v>0</v>
      </c>
      <c r="H65" s="227"/>
      <c r="I65" s="226">
        <f>ROUND(E65*H65,2)</f>
        <v>0</v>
      </c>
      <c r="J65" s="227"/>
      <c r="K65" s="226">
        <f>ROUND(E65*J65,2)</f>
        <v>0</v>
      </c>
      <c r="L65" s="226">
        <v>21</v>
      </c>
      <c r="M65" s="226">
        <f>G65*(1+L65/100)</f>
        <v>0</v>
      </c>
      <c r="N65" s="226">
        <v>6.0000000000000006E-4</v>
      </c>
      <c r="O65" s="226">
        <f>ROUND(E65*N65,2)</f>
        <v>0.04</v>
      </c>
      <c r="P65" s="226">
        <v>0</v>
      </c>
      <c r="Q65" s="226">
        <f>ROUND(E65*P65,2)</f>
        <v>0</v>
      </c>
      <c r="R65" s="226"/>
      <c r="S65" s="226" t="s">
        <v>102</v>
      </c>
      <c r="T65" s="226" t="s">
        <v>103</v>
      </c>
      <c r="U65" s="226">
        <v>0.159</v>
      </c>
      <c r="V65" s="226">
        <f>ROUND(E65*U65,2)</f>
        <v>10.1</v>
      </c>
      <c r="W65" s="226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104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5">
      <c r="A66" s="223"/>
      <c r="B66" s="224"/>
      <c r="C66" s="255" t="s">
        <v>152</v>
      </c>
      <c r="D66" s="228"/>
      <c r="E66" s="229">
        <v>63.552000000000007</v>
      </c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106</v>
      </c>
      <c r="AH66" s="206">
        <v>5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37">
        <v>18</v>
      </c>
      <c r="B67" s="238" t="s">
        <v>168</v>
      </c>
      <c r="C67" s="254" t="s">
        <v>169</v>
      </c>
      <c r="D67" s="239" t="s">
        <v>170</v>
      </c>
      <c r="E67" s="240">
        <v>22</v>
      </c>
      <c r="F67" s="241"/>
      <c r="G67" s="242">
        <f>ROUND(E67*F67,2)</f>
        <v>0</v>
      </c>
      <c r="H67" s="227"/>
      <c r="I67" s="226">
        <f>ROUND(E67*H67,2)</f>
        <v>0</v>
      </c>
      <c r="J67" s="227"/>
      <c r="K67" s="226">
        <f>ROUND(E67*J67,2)</f>
        <v>0</v>
      </c>
      <c r="L67" s="226">
        <v>21</v>
      </c>
      <c r="M67" s="226">
        <f>G67*(1+L67/100)</f>
        <v>0</v>
      </c>
      <c r="N67" s="226">
        <v>1E-4</v>
      </c>
      <c r="O67" s="226">
        <f>ROUND(E67*N67,2)</f>
        <v>0</v>
      </c>
      <c r="P67" s="226">
        <v>0</v>
      </c>
      <c r="Q67" s="226">
        <f>ROUND(E67*P67,2)</f>
        <v>0</v>
      </c>
      <c r="R67" s="226"/>
      <c r="S67" s="226" t="s">
        <v>128</v>
      </c>
      <c r="T67" s="226" t="s">
        <v>103</v>
      </c>
      <c r="U67" s="226">
        <v>5.5E-2</v>
      </c>
      <c r="V67" s="226">
        <f>ROUND(E67*U67,2)</f>
        <v>1.21</v>
      </c>
      <c r="W67" s="226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104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5">
      <c r="A68" s="223"/>
      <c r="B68" s="224"/>
      <c r="C68" s="255" t="s">
        <v>171</v>
      </c>
      <c r="D68" s="228"/>
      <c r="E68" s="229">
        <v>22</v>
      </c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106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x14ac:dyDescent="0.25">
      <c r="A69" s="231" t="s">
        <v>97</v>
      </c>
      <c r="B69" s="232" t="s">
        <v>56</v>
      </c>
      <c r="C69" s="253" t="s">
        <v>57</v>
      </c>
      <c r="D69" s="233"/>
      <c r="E69" s="234"/>
      <c r="F69" s="235"/>
      <c r="G69" s="236">
        <f>SUMIF(AG70:AG78,"&lt;&gt;NOR",G70:G78)</f>
        <v>0</v>
      </c>
      <c r="H69" s="230"/>
      <c r="I69" s="230">
        <f>SUM(I70:I78)</f>
        <v>0</v>
      </c>
      <c r="J69" s="230"/>
      <c r="K69" s="230">
        <f>SUM(K70:K78)</f>
        <v>0</v>
      </c>
      <c r="L69" s="230"/>
      <c r="M69" s="230">
        <f>SUM(M70:M78)</f>
        <v>0</v>
      </c>
      <c r="N69" s="230"/>
      <c r="O69" s="230">
        <f>SUM(O70:O78)</f>
        <v>0.13999999999999999</v>
      </c>
      <c r="P69" s="230"/>
      <c r="Q69" s="230">
        <f>SUM(Q70:Q78)</f>
        <v>6.98</v>
      </c>
      <c r="R69" s="230"/>
      <c r="S69" s="230"/>
      <c r="T69" s="230"/>
      <c r="U69" s="230"/>
      <c r="V69" s="230">
        <f>SUM(V70:V78)</f>
        <v>69.540000000000006</v>
      </c>
      <c r="W69" s="230"/>
      <c r="AG69" t="s">
        <v>98</v>
      </c>
    </row>
    <row r="70" spans="1:60" outlineLevel="1" x14ac:dyDescent="0.25">
      <c r="A70" s="237">
        <v>19</v>
      </c>
      <c r="B70" s="238" t="s">
        <v>172</v>
      </c>
      <c r="C70" s="254" t="s">
        <v>173</v>
      </c>
      <c r="D70" s="239" t="s">
        <v>101</v>
      </c>
      <c r="E70" s="240">
        <v>78</v>
      </c>
      <c r="F70" s="241"/>
      <c r="G70" s="242">
        <f>ROUND(E70*F70,2)</f>
        <v>0</v>
      </c>
      <c r="H70" s="227"/>
      <c r="I70" s="226">
        <f>ROUND(E70*H70,2)</f>
        <v>0</v>
      </c>
      <c r="J70" s="227"/>
      <c r="K70" s="226">
        <f>ROUND(E70*J70,2)</f>
        <v>0</v>
      </c>
      <c r="L70" s="226">
        <v>21</v>
      </c>
      <c r="M70" s="226">
        <f>G70*(1+L70/100)</f>
        <v>0</v>
      </c>
      <c r="N70" s="226">
        <v>1.58E-3</v>
      </c>
      <c r="O70" s="226">
        <f>ROUND(E70*N70,2)</f>
        <v>0.12</v>
      </c>
      <c r="P70" s="226">
        <v>0</v>
      </c>
      <c r="Q70" s="226">
        <f>ROUND(E70*P70,2)</f>
        <v>0</v>
      </c>
      <c r="R70" s="226"/>
      <c r="S70" s="226" t="s">
        <v>102</v>
      </c>
      <c r="T70" s="226" t="s">
        <v>103</v>
      </c>
      <c r="U70" s="226">
        <v>0.21400000000000002</v>
      </c>
      <c r="V70" s="226">
        <f>ROUND(E70*U70,2)</f>
        <v>16.690000000000001</v>
      </c>
      <c r="W70" s="226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104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5">
      <c r="A71" s="223"/>
      <c r="B71" s="224"/>
      <c r="C71" s="255" t="s">
        <v>174</v>
      </c>
      <c r="D71" s="228"/>
      <c r="E71" s="229">
        <v>78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106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5">
      <c r="A72" s="237">
        <v>20</v>
      </c>
      <c r="B72" s="238" t="s">
        <v>175</v>
      </c>
      <c r="C72" s="254" t="s">
        <v>176</v>
      </c>
      <c r="D72" s="239" t="s">
        <v>177</v>
      </c>
      <c r="E72" s="240">
        <v>36</v>
      </c>
      <c r="F72" s="241"/>
      <c r="G72" s="242">
        <f>ROUND(E72*F72,2)</f>
        <v>0</v>
      </c>
      <c r="H72" s="227"/>
      <c r="I72" s="226">
        <f>ROUND(E72*H72,2)</f>
        <v>0</v>
      </c>
      <c r="J72" s="227"/>
      <c r="K72" s="226">
        <f>ROUND(E72*J72,2)</f>
        <v>0</v>
      </c>
      <c r="L72" s="226">
        <v>21</v>
      </c>
      <c r="M72" s="226">
        <f>G72*(1+L72/100)</f>
        <v>0</v>
      </c>
      <c r="N72" s="226">
        <v>0</v>
      </c>
      <c r="O72" s="226">
        <f>ROUND(E72*N72,2)</f>
        <v>0</v>
      </c>
      <c r="P72" s="226">
        <v>0</v>
      </c>
      <c r="Q72" s="226">
        <f>ROUND(E72*P72,2)</f>
        <v>0</v>
      </c>
      <c r="R72" s="226"/>
      <c r="S72" s="226" t="s">
        <v>128</v>
      </c>
      <c r="T72" s="226" t="s">
        <v>103</v>
      </c>
      <c r="U72" s="226">
        <v>0.158</v>
      </c>
      <c r="V72" s="226">
        <f>ROUND(E72*U72,2)</f>
        <v>5.69</v>
      </c>
      <c r="W72" s="226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104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5">
      <c r="A73" s="223"/>
      <c r="B73" s="224"/>
      <c r="C73" s="255" t="s">
        <v>178</v>
      </c>
      <c r="D73" s="228"/>
      <c r="E73" s="229">
        <v>36</v>
      </c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106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ht="30.6" outlineLevel="1" x14ac:dyDescent="0.25">
      <c r="A74" s="237">
        <v>21</v>
      </c>
      <c r="B74" s="238" t="s">
        <v>179</v>
      </c>
      <c r="C74" s="254" t="s">
        <v>180</v>
      </c>
      <c r="D74" s="239" t="s">
        <v>101</v>
      </c>
      <c r="E74" s="240">
        <v>64.068600000000004</v>
      </c>
      <c r="F74" s="241"/>
      <c r="G74" s="242">
        <f>ROUND(E74*F74,2)</f>
        <v>0</v>
      </c>
      <c r="H74" s="227"/>
      <c r="I74" s="226">
        <f>ROUND(E74*H74,2)</f>
        <v>0</v>
      </c>
      <c r="J74" s="227"/>
      <c r="K74" s="226">
        <f>ROUND(E74*J74,2)</f>
        <v>0</v>
      </c>
      <c r="L74" s="226">
        <v>21</v>
      </c>
      <c r="M74" s="226">
        <f>G74*(1+L74/100)</f>
        <v>0</v>
      </c>
      <c r="N74" s="226">
        <v>3.3000000000000005E-4</v>
      </c>
      <c r="O74" s="226">
        <f>ROUND(E74*N74,2)</f>
        <v>0.02</v>
      </c>
      <c r="P74" s="226">
        <v>0.02</v>
      </c>
      <c r="Q74" s="226">
        <f>ROUND(E74*P74,2)</f>
        <v>1.28</v>
      </c>
      <c r="R74" s="226"/>
      <c r="S74" s="226" t="s">
        <v>128</v>
      </c>
      <c r="T74" s="226" t="s">
        <v>103</v>
      </c>
      <c r="U74" s="226">
        <v>0.34600000000000003</v>
      </c>
      <c r="V74" s="226">
        <f>ROUND(E74*U74,2)</f>
        <v>22.17</v>
      </c>
      <c r="W74" s="226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104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5">
      <c r="A75" s="223"/>
      <c r="B75" s="224"/>
      <c r="C75" s="255" t="s">
        <v>181</v>
      </c>
      <c r="D75" s="228"/>
      <c r="E75" s="229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106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5">
      <c r="A76" s="223"/>
      <c r="B76" s="224"/>
      <c r="C76" s="255" t="s">
        <v>182</v>
      </c>
      <c r="D76" s="228"/>
      <c r="E76" s="229">
        <v>64.068600000000004</v>
      </c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106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37">
        <v>22</v>
      </c>
      <c r="B77" s="238" t="s">
        <v>183</v>
      </c>
      <c r="C77" s="254" t="s">
        <v>184</v>
      </c>
      <c r="D77" s="239" t="s">
        <v>101</v>
      </c>
      <c r="E77" s="240">
        <v>64.068600000000004</v>
      </c>
      <c r="F77" s="241"/>
      <c r="G77" s="242">
        <f>ROUND(E77*F77,2)</f>
        <v>0</v>
      </c>
      <c r="H77" s="227"/>
      <c r="I77" s="226">
        <f>ROUND(E77*H77,2)</f>
        <v>0</v>
      </c>
      <c r="J77" s="227"/>
      <c r="K77" s="226">
        <f>ROUND(E77*J77,2)</f>
        <v>0</v>
      </c>
      <c r="L77" s="226">
        <v>21</v>
      </c>
      <c r="M77" s="226">
        <f>G77*(1+L77/100)</f>
        <v>0</v>
      </c>
      <c r="N77" s="226">
        <v>0</v>
      </c>
      <c r="O77" s="226">
        <f>ROUND(E77*N77,2)</f>
        <v>0</v>
      </c>
      <c r="P77" s="226">
        <v>8.900000000000001E-2</v>
      </c>
      <c r="Q77" s="226">
        <f>ROUND(E77*P77,2)</f>
        <v>5.7</v>
      </c>
      <c r="R77" s="226"/>
      <c r="S77" s="226" t="s">
        <v>128</v>
      </c>
      <c r="T77" s="226" t="s">
        <v>103</v>
      </c>
      <c r="U77" s="226">
        <v>0.39</v>
      </c>
      <c r="V77" s="226">
        <f>ROUND(E77*U77,2)</f>
        <v>24.99</v>
      </c>
      <c r="W77" s="226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104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5">
      <c r="A78" s="223"/>
      <c r="B78" s="224"/>
      <c r="C78" s="255" t="s">
        <v>185</v>
      </c>
      <c r="D78" s="228"/>
      <c r="E78" s="229">
        <v>64.068600000000004</v>
      </c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106</v>
      </c>
      <c r="AH78" s="206">
        <v>5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x14ac:dyDescent="0.25">
      <c r="A79" s="231" t="s">
        <v>97</v>
      </c>
      <c r="B79" s="232" t="s">
        <v>58</v>
      </c>
      <c r="C79" s="253" t="s">
        <v>59</v>
      </c>
      <c r="D79" s="233"/>
      <c r="E79" s="234"/>
      <c r="F79" s="235"/>
      <c r="G79" s="236">
        <f>SUMIF(AG80:AG80,"&lt;&gt;NOR",G80:G80)</f>
        <v>0</v>
      </c>
      <c r="H79" s="230"/>
      <c r="I79" s="230">
        <f>SUM(I80:I80)</f>
        <v>0</v>
      </c>
      <c r="J79" s="230"/>
      <c r="K79" s="230">
        <f>SUM(K80:K80)</f>
        <v>0</v>
      </c>
      <c r="L79" s="230"/>
      <c r="M79" s="230">
        <f>SUM(M80:M80)</f>
        <v>0</v>
      </c>
      <c r="N79" s="230"/>
      <c r="O79" s="230">
        <f>SUM(O80:O80)</f>
        <v>0</v>
      </c>
      <c r="P79" s="230"/>
      <c r="Q79" s="230">
        <f>SUM(Q80:Q80)</f>
        <v>0</v>
      </c>
      <c r="R79" s="230"/>
      <c r="S79" s="230"/>
      <c r="T79" s="230"/>
      <c r="U79" s="230"/>
      <c r="V79" s="230">
        <f>SUM(V80:V80)</f>
        <v>4.91</v>
      </c>
      <c r="W79" s="230"/>
      <c r="AG79" t="s">
        <v>98</v>
      </c>
    </row>
    <row r="80" spans="1:60" outlineLevel="1" x14ac:dyDescent="0.25">
      <c r="A80" s="244">
        <v>23</v>
      </c>
      <c r="B80" s="245" t="s">
        <v>186</v>
      </c>
      <c r="C80" s="257" t="s">
        <v>187</v>
      </c>
      <c r="D80" s="246" t="s">
        <v>188</v>
      </c>
      <c r="E80" s="247">
        <v>5.2340900000000001</v>
      </c>
      <c r="F80" s="248"/>
      <c r="G80" s="249">
        <f>ROUND(E80*F80,2)</f>
        <v>0</v>
      </c>
      <c r="H80" s="227"/>
      <c r="I80" s="226">
        <f>ROUND(E80*H80,2)</f>
        <v>0</v>
      </c>
      <c r="J80" s="227"/>
      <c r="K80" s="226">
        <f>ROUND(E80*J80,2)</f>
        <v>0</v>
      </c>
      <c r="L80" s="226">
        <v>21</v>
      </c>
      <c r="M80" s="226">
        <f>G80*(1+L80/100)</f>
        <v>0</v>
      </c>
      <c r="N80" s="226">
        <v>0</v>
      </c>
      <c r="O80" s="226">
        <f>ROUND(E80*N80,2)</f>
        <v>0</v>
      </c>
      <c r="P80" s="226">
        <v>0</v>
      </c>
      <c r="Q80" s="226">
        <f>ROUND(E80*P80,2)</f>
        <v>0</v>
      </c>
      <c r="R80" s="226"/>
      <c r="S80" s="226" t="s">
        <v>102</v>
      </c>
      <c r="T80" s="226" t="s">
        <v>103</v>
      </c>
      <c r="U80" s="226">
        <v>0.9385</v>
      </c>
      <c r="V80" s="226">
        <f>ROUND(E80*U80,2)</f>
        <v>4.91</v>
      </c>
      <c r="W80" s="226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189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x14ac:dyDescent="0.25">
      <c r="A81" s="231" t="s">
        <v>97</v>
      </c>
      <c r="B81" s="232" t="s">
        <v>60</v>
      </c>
      <c r="C81" s="253" t="s">
        <v>61</v>
      </c>
      <c r="D81" s="233"/>
      <c r="E81" s="234"/>
      <c r="F81" s="235"/>
      <c r="G81" s="236">
        <f>SUMIF(AG82:AG92,"&lt;&gt;NOR",G82:G92)</f>
        <v>0</v>
      </c>
      <c r="H81" s="230"/>
      <c r="I81" s="230">
        <f>SUM(I82:I92)</f>
        <v>0</v>
      </c>
      <c r="J81" s="230"/>
      <c r="K81" s="230">
        <f>SUM(K82:K92)</f>
        <v>0</v>
      </c>
      <c r="L81" s="230"/>
      <c r="M81" s="230">
        <f>SUM(M82:M92)</f>
        <v>0</v>
      </c>
      <c r="N81" s="230"/>
      <c r="O81" s="230">
        <f>SUM(O82:O92)</f>
        <v>0.01</v>
      </c>
      <c r="P81" s="230"/>
      <c r="Q81" s="230">
        <f>SUM(Q82:Q92)</f>
        <v>0.51</v>
      </c>
      <c r="R81" s="230"/>
      <c r="S81" s="230"/>
      <c r="T81" s="230"/>
      <c r="U81" s="230"/>
      <c r="V81" s="230">
        <f>SUM(V82:V92)</f>
        <v>3.5500000000000003</v>
      </c>
      <c r="W81" s="230"/>
      <c r="AG81" t="s">
        <v>98</v>
      </c>
    </row>
    <row r="82" spans="1:60" outlineLevel="1" x14ac:dyDescent="0.25">
      <c r="A82" s="237">
        <v>24</v>
      </c>
      <c r="B82" s="238" t="s">
        <v>190</v>
      </c>
      <c r="C82" s="254" t="s">
        <v>191</v>
      </c>
      <c r="D82" s="239" t="s">
        <v>101</v>
      </c>
      <c r="E82" s="240">
        <v>64.068600000000004</v>
      </c>
      <c r="F82" s="241"/>
      <c r="G82" s="242">
        <f>ROUND(E82*F82,2)</f>
        <v>0</v>
      </c>
      <c r="H82" s="227"/>
      <c r="I82" s="226">
        <f>ROUND(E82*H82,2)</f>
        <v>0</v>
      </c>
      <c r="J82" s="227"/>
      <c r="K82" s="226">
        <f>ROUND(E82*J82,2)</f>
        <v>0</v>
      </c>
      <c r="L82" s="226">
        <v>21</v>
      </c>
      <c r="M82" s="226">
        <f>G82*(1+L82/100)</f>
        <v>0</v>
      </c>
      <c r="N82" s="226">
        <v>0</v>
      </c>
      <c r="O82" s="226">
        <f>ROUND(E82*N82,2)</f>
        <v>0</v>
      </c>
      <c r="P82" s="226">
        <v>8.0000000000000002E-3</v>
      </c>
      <c r="Q82" s="226">
        <f>ROUND(E82*P82,2)</f>
        <v>0.51</v>
      </c>
      <c r="R82" s="226"/>
      <c r="S82" s="226" t="s">
        <v>102</v>
      </c>
      <c r="T82" s="226" t="s">
        <v>103</v>
      </c>
      <c r="U82" s="226">
        <v>0.05</v>
      </c>
      <c r="V82" s="226">
        <f>ROUND(E82*U82,2)</f>
        <v>3.2</v>
      </c>
      <c r="W82" s="226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104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5">
      <c r="A83" s="223"/>
      <c r="B83" s="224"/>
      <c r="C83" s="255" t="s">
        <v>185</v>
      </c>
      <c r="D83" s="228"/>
      <c r="E83" s="229">
        <v>64.068600000000004</v>
      </c>
      <c r="F83" s="226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106</v>
      </c>
      <c r="AH83" s="206">
        <v>5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ht="20.399999999999999" outlineLevel="1" x14ac:dyDescent="0.25">
      <c r="A84" s="237">
        <v>25</v>
      </c>
      <c r="B84" s="238" t="s">
        <v>192</v>
      </c>
      <c r="C84" s="254" t="s">
        <v>193</v>
      </c>
      <c r="D84" s="239" t="s">
        <v>101</v>
      </c>
      <c r="E84" s="240">
        <v>2.2000000000000002</v>
      </c>
      <c r="F84" s="241"/>
      <c r="G84" s="242">
        <f>ROUND(E84*F84,2)</f>
        <v>0</v>
      </c>
      <c r="H84" s="227"/>
      <c r="I84" s="226">
        <f>ROUND(E84*H84,2)</f>
        <v>0</v>
      </c>
      <c r="J84" s="227"/>
      <c r="K84" s="226">
        <f>ROUND(E84*J84,2)</f>
        <v>0</v>
      </c>
      <c r="L84" s="226">
        <v>21</v>
      </c>
      <c r="M84" s="226">
        <f>G84*(1+L84/100)</f>
        <v>0</v>
      </c>
      <c r="N84" s="226">
        <v>3.5300000000000002E-3</v>
      </c>
      <c r="O84" s="226">
        <f>ROUND(E84*N84,2)</f>
        <v>0.01</v>
      </c>
      <c r="P84" s="226">
        <v>0</v>
      </c>
      <c r="Q84" s="226">
        <f>ROUND(E84*P84,2)</f>
        <v>0</v>
      </c>
      <c r="R84" s="226"/>
      <c r="S84" s="226" t="s">
        <v>102</v>
      </c>
      <c r="T84" s="226" t="s">
        <v>124</v>
      </c>
      <c r="U84" s="226">
        <v>0.161</v>
      </c>
      <c r="V84" s="226">
        <f>ROUND(E84*U84,2)</f>
        <v>0.35</v>
      </c>
      <c r="W84" s="226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104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23"/>
      <c r="B85" s="224"/>
      <c r="C85" s="255" t="s">
        <v>194</v>
      </c>
      <c r="D85" s="228"/>
      <c r="E85" s="229">
        <v>2.2000000000000002</v>
      </c>
      <c r="F85" s="226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106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5">
      <c r="A86" s="237">
        <v>26</v>
      </c>
      <c r="B86" s="238" t="s">
        <v>195</v>
      </c>
      <c r="C86" s="254" t="s">
        <v>196</v>
      </c>
      <c r="D86" s="239" t="s">
        <v>170</v>
      </c>
      <c r="E86" s="240">
        <v>58</v>
      </c>
      <c r="F86" s="241"/>
      <c r="G86" s="242">
        <f>ROUND(E86*F86,2)</f>
        <v>0</v>
      </c>
      <c r="H86" s="227"/>
      <c r="I86" s="226">
        <f>ROUND(E86*H86,2)</f>
        <v>0</v>
      </c>
      <c r="J86" s="227"/>
      <c r="K86" s="226">
        <f>ROUND(E86*J86,2)</f>
        <v>0</v>
      </c>
      <c r="L86" s="226">
        <v>21</v>
      </c>
      <c r="M86" s="226">
        <f>G86*(1+L86/100)</f>
        <v>0</v>
      </c>
      <c r="N86" s="226">
        <v>0</v>
      </c>
      <c r="O86" s="226">
        <f>ROUND(E86*N86,2)</f>
        <v>0</v>
      </c>
      <c r="P86" s="226">
        <v>0</v>
      </c>
      <c r="Q86" s="226">
        <f>ROUND(E86*P86,2)</f>
        <v>0</v>
      </c>
      <c r="R86" s="226"/>
      <c r="S86" s="226" t="s">
        <v>128</v>
      </c>
      <c r="T86" s="226" t="s">
        <v>124</v>
      </c>
      <c r="U86" s="226">
        <v>0</v>
      </c>
      <c r="V86" s="226">
        <f>ROUND(E86*U86,2)</f>
        <v>0</v>
      </c>
      <c r="W86" s="226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104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23"/>
      <c r="B87" s="224"/>
      <c r="C87" s="255" t="s">
        <v>197</v>
      </c>
      <c r="D87" s="228"/>
      <c r="E87" s="229">
        <v>14</v>
      </c>
      <c r="F87" s="226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106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23"/>
      <c r="B88" s="224"/>
      <c r="C88" s="255" t="s">
        <v>198</v>
      </c>
      <c r="D88" s="228"/>
      <c r="E88" s="229">
        <v>14</v>
      </c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106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23"/>
      <c r="B89" s="224"/>
      <c r="C89" s="255" t="s">
        <v>199</v>
      </c>
      <c r="D89" s="228"/>
      <c r="E89" s="229">
        <v>30</v>
      </c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106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5">
      <c r="A90" s="237">
        <v>27</v>
      </c>
      <c r="B90" s="238" t="s">
        <v>200</v>
      </c>
      <c r="C90" s="254" t="s">
        <v>201</v>
      </c>
      <c r="D90" s="239" t="s">
        <v>170</v>
      </c>
      <c r="E90" s="240">
        <v>14</v>
      </c>
      <c r="F90" s="241"/>
      <c r="G90" s="242">
        <f>ROUND(E90*F90,2)</f>
        <v>0</v>
      </c>
      <c r="H90" s="227"/>
      <c r="I90" s="226">
        <f>ROUND(E90*H90,2)</f>
        <v>0</v>
      </c>
      <c r="J90" s="227"/>
      <c r="K90" s="226">
        <f>ROUND(E90*J90,2)</f>
        <v>0</v>
      </c>
      <c r="L90" s="226">
        <v>21</v>
      </c>
      <c r="M90" s="226">
        <f>G90*(1+L90/100)</f>
        <v>0</v>
      </c>
      <c r="N90" s="226">
        <v>0</v>
      </c>
      <c r="O90" s="226">
        <f>ROUND(E90*N90,2)</f>
        <v>0</v>
      </c>
      <c r="P90" s="226">
        <v>0</v>
      </c>
      <c r="Q90" s="226">
        <f>ROUND(E90*P90,2)</f>
        <v>0</v>
      </c>
      <c r="R90" s="226"/>
      <c r="S90" s="226" t="s">
        <v>128</v>
      </c>
      <c r="T90" s="226" t="s">
        <v>124</v>
      </c>
      <c r="U90" s="226">
        <v>0</v>
      </c>
      <c r="V90" s="226">
        <f>ROUND(E90*U90,2)</f>
        <v>0</v>
      </c>
      <c r="W90" s="226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104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5">
      <c r="A91" s="223"/>
      <c r="B91" s="224"/>
      <c r="C91" s="255" t="s">
        <v>202</v>
      </c>
      <c r="D91" s="228"/>
      <c r="E91" s="229">
        <v>14</v>
      </c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106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5">
      <c r="A92" s="223">
        <v>28</v>
      </c>
      <c r="B92" s="224" t="s">
        <v>203</v>
      </c>
      <c r="C92" s="258" t="s">
        <v>204</v>
      </c>
      <c r="D92" s="225" t="s">
        <v>0</v>
      </c>
      <c r="E92" s="250"/>
      <c r="F92" s="227"/>
      <c r="G92" s="226">
        <f>ROUND(E92*F92,2)</f>
        <v>0</v>
      </c>
      <c r="H92" s="227"/>
      <c r="I92" s="226">
        <f>ROUND(E92*H92,2)</f>
        <v>0</v>
      </c>
      <c r="J92" s="227"/>
      <c r="K92" s="226">
        <f>ROUND(E92*J92,2)</f>
        <v>0</v>
      </c>
      <c r="L92" s="226">
        <v>21</v>
      </c>
      <c r="M92" s="226">
        <f>G92*(1+L92/100)</f>
        <v>0</v>
      </c>
      <c r="N92" s="226">
        <v>0</v>
      </c>
      <c r="O92" s="226">
        <f>ROUND(E92*N92,2)</f>
        <v>0</v>
      </c>
      <c r="P92" s="226">
        <v>0</v>
      </c>
      <c r="Q92" s="226">
        <f>ROUND(E92*P92,2)</f>
        <v>0</v>
      </c>
      <c r="R92" s="226"/>
      <c r="S92" s="226" t="s">
        <v>102</v>
      </c>
      <c r="T92" s="226" t="s">
        <v>103</v>
      </c>
      <c r="U92" s="226">
        <v>0</v>
      </c>
      <c r="V92" s="226">
        <f>ROUND(E92*U92,2)</f>
        <v>0</v>
      </c>
      <c r="W92" s="226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189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x14ac:dyDescent="0.25">
      <c r="A93" s="231" t="s">
        <v>97</v>
      </c>
      <c r="B93" s="232" t="s">
        <v>62</v>
      </c>
      <c r="C93" s="253" t="s">
        <v>63</v>
      </c>
      <c r="D93" s="233"/>
      <c r="E93" s="234"/>
      <c r="F93" s="235"/>
      <c r="G93" s="236">
        <f>SUMIF(AG94:AG98,"&lt;&gt;NOR",G94:G98)</f>
        <v>0</v>
      </c>
      <c r="H93" s="230"/>
      <c r="I93" s="230">
        <f>SUM(I94:I98)</f>
        <v>0</v>
      </c>
      <c r="J93" s="230"/>
      <c r="K93" s="230">
        <f>SUM(K94:K98)</f>
        <v>0</v>
      </c>
      <c r="L93" s="230"/>
      <c r="M93" s="230">
        <f>SUM(M94:M98)</f>
        <v>0</v>
      </c>
      <c r="N93" s="230"/>
      <c r="O93" s="230">
        <f>SUM(O94:O98)</f>
        <v>0.18</v>
      </c>
      <c r="P93" s="230"/>
      <c r="Q93" s="230">
        <f>SUM(Q94:Q98)</f>
        <v>0</v>
      </c>
      <c r="R93" s="230"/>
      <c r="S93" s="230"/>
      <c r="T93" s="230"/>
      <c r="U93" s="230"/>
      <c r="V93" s="230">
        <f>SUM(V94:V98)</f>
        <v>12.489999999999998</v>
      </c>
      <c r="W93" s="230"/>
      <c r="AG93" t="s">
        <v>98</v>
      </c>
    </row>
    <row r="94" spans="1:60" ht="20.399999999999999" outlineLevel="1" x14ac:dyDescent="0.25">
      <c r="A94" s="237">
        <v>29</v>
      </c>
      <c r="B94" s="238" t="s">
        <v>205</v>
      </c>
      <c r="C94" s="254" t="s">
        <v>206</v>
      </c>
      <c r="D94" s="239" t="s">
        <v>101</v>
      </c>
      <c r="E94" s="240">
        <v>13.97588</v>
      </c>
      <c r="F94" s="241"/>
      <c r="G94" s="242">
        <f>ROUND(E94*F94,2)</f>
        <v>0</v>
      </c>
      <c r="H94" s="227"/>
      <c r="I94" s="226">
        <f>ROUND(E94*H94,2)</f>
        <v>0</v>
      </c>
      <c r="J94" s="227"/>
      <c r="K94" s="226">
        <f>ROUND(E94*J94,2)</f>
        <v>0</v>
      </c>
      <c r="L94" s="226">
        <v>21</v>
      </c>
      <c r="M94" s="226">
        <f>G94*(1+L94/100)</f>
        <v>0</v>
      </c>
      <c r="N94" s="226">
        <v>1.3170000000000001E-2</v>
      </c>
      <c r="O94" s="226">
        <f>ROUND(E94*N94,2)</f>
        <v>0.18</v>
      </c>
      <c r="P94" s="226">
        <v>0</v>
      </c>
      <c r="Q94" s="226">
        <f>ROUND(E94*P94,2)</f>
        <v>0</v>
      </c>
      <c r="R94" s="226"/>
      <c r="S94" s="226" t="s">
        <v>128</v>
      </c>
      <c r="T94" s="226" t="s">
        <v>124</v>
      </c>
      <c r="U94" s="226">
        <v>0.313</v>
      </c>
      <c r="V94" s="226">
        <f>ROUND(E94*U94,2)</f>
        <v>4.37</v>
      </c>
      <c r="W94" s="226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104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5">
      <c r="A95" s="223"/>
      <c r="B95" s="224"/>
      <c r="C95" s="255" t="s">
        <v>129</v>
      </c>
      <c r="D95" s="228"/>
      <c r="E95" s="229">
        <v>13.97588</v>
      </c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106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ht="30.6" outlineLevel="1" x14ac:dyDescent="0.25">
      <c r="A96" s="237">
        <v>30</v>
      </c>
      <c r="B96" s="238" t="s">
        <v>207</v>
      </c>
      <c r="C96" s="254" t="s">
        <v>208</v>
      </c>
      <c r="D96" s="239" t="s">
        <v>170</v>
      </c>
      <c r="E96" s="240">
        <v>22</v>
      </c>
      <c r="F96" s="241"/>
      <c r="G96" s="242">
        <f>ROUND(E96*F96,2)</f>
        <v>0</v>
      </c>
      <c r="H96" s="227"/>
      <c r="I96" s="226">
        <f>ROUND(E96*H96,2)</f>
        <v>0</v>
      </c>
      <c r="J96" s="227"/>
      <c r="K96" s="226">
        <f>ROUND(E96*J96,2)</f>
        <v>0</v>
      </c>
      <c r="L96" s="226">
        <v>21</v>
      </c>
      <c r="M96" s="226">
        <f>G96*(1+L96/100)</f>
        <v>0</v>
      </c>
      <c r="N96" s="226">
        <v>0</v>
      </c>
      <c r="O96" s="226">
        <f>ROUND(E96*N96,2)</f>
        <v>0</v>
      </c>
      <c r="P96" s="226">
        <v>0</v>
      </c>
      <c r="Q96" s="226">
        <f>ROUND(E96*P96,2)</f>
        <v>0</v>
      </c>
      <c r="R96" s="226"/>
      <c r="S96" s="226" t="s">
        <v>128</v>
      </c>
      <c r="T96" s="226" t="s">
        <v>124</v>
      </c>
      <c r="U96" s="226">
        <v>0.36900000000000005</v>
      </c>
      <c r="V96" s="226">
        <f>ROUND(E96*U96,2)</f>
        <v>8.1199999999999992</v>
      </c>
      <c r="W96" s="226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104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5">
      <c r="A97" s="223"/>
      <c r="B97" s="224"/>
      <c r="C97" s="255" t="s">
        <v>209</v>
      </c>
      <c r="D97" s="228"/>
      <c r="E97" s="229">
        <v>22</v>
      </c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106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5">
      <c r="A98" s="223">
        <v>31</v>
      </c>
      <c r="B98" s="224" t="s">
        <v>210</v>
      </c>
      <c r="C98" s="258" t="s">
        <v>211</v>
      </c>
      <c r="D98" s="225" t="s">
        <v>0</v>
      </c>
      <c r="E98" s="250"/>
      <c r="F98" s="227"/>
      <c r="G98" s="226">
        <f>ROUND(E98*F98,2)</f>
        <v>0</v>
      </c>
      <c r="H98" s="227"/>
      <c r="I98" s="226">
        <f>ROUND(E98*H98,2)</f>
        <v>0</v>
      </c>
      <c r="J98" s="227"/>
      <c r="K98" s="226">
        <f>ROUND(E98*J98,2)</f>
        <v>0</v>
      </c>
      <c r="L98" s="226">
        <v>21</v>
      </c>
      <c r="M98" s="226">
        <f>G98*(1+L98/100)</f>
        <v>0</v>
      </c>
      <c r="N98" s="226">
        <v>0</v>
      </c>
      <c r="O98" s="226">
        <f>ROUND(E98*N98,2)</f>
        <v>0</v>
      </c>
      <c r="P98" s="226">
        <v>0</v>
      </c>
      <c r="Q98" s="226">
        <f>ROUND(E98*P98,2)</f>
        <v>0</v>
      </c>
      <c r="R98" s="226"/>
      <c r="S98" s="226" t="s">
        <v>102</v>
      </c>
      <c r="T98" s="226" t="s">
        <v>103</v>
      </c>
      <c r="U98" s="226">
        <v>0</v>
      </c>
      <c r="V98" s="226">
        <f>ROUND(E98*U98,2)</f>
        <v>0</v>
      </c>
      <c r="W98" s="226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189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x14ac:dyDescent="0.25">
      <c r="A99" s="231" t="s">
        <v>97</v>
      </c>
      <c r="B99" s="232" t="s">
        <v>64</v>
      </c>
      <c r="C99" s="253" t="s">
        <v>65</v>
      </c>
      <c r="D99" s="233"/>
      <c r="E99" s="234"/>
      <c r="F99" s="235"/>
      <c r="G99" s="236">
        <f>SUMIF(AG100:AG121,"&lt;&gt;NOR",G100:G121)</f>
        <v>0</v>
      </c>
      <c r="H99" s="230"/>
      <c r="I99" s="230">
        <f>SUM(I100:I121)</f>
        <v>0</v>
      </c>
      <c r="J99" s="230"/>
      <c r="K99" s="230">
        <f>SUM(K100:K121)</f>
        <v>0</v>
      </c>
      <c r="L99" s="230"/>
      <c r="M99" s="230">
        <f>SUM(M100:M121)</f>
        <v>0</v>
      </c>
      <c r="N99" s="230"/>
      <c r="O99" s="230">
        <f>SUM(O100:O121)</f>
        <v>0.41000000000000003</v>
      </c>
      <c r="P99" s="230"/>
      <c r="Q99" s="230">
        <f>SUM(Q100:Q121)</f>
        <v>0</v>
      </c>
      <c r="R99" s="230"/>
      <c r="S99" s="230"/>
      <c r="T99" s="230"/>
      <c r="U99" s="230"/>
      <c r="V99" s="230">
        <f>SUM(V100:V121)</f>
        <v>134.82</v>
      </c>
      <c r="W99" s="230"/>
      <c r="AG99" t="s">
        <v>98</v>
      </c>
    </row>
    <row r="100" spans="1:60" outlineLevel="1" x14ac:dyDescent="0.25">
      <c r="A100" s="237">
        <v>32</v>
      </c>
      <c r="B100" s="238" t="s">
        <v>212</v>
      </c>
      <c r="C100" s="254" t="s">
        <v>213</v>
      </c>
      <c r="D100" s="239" t="s">
        <v>214</v>
      </c>
      <c r="E100" s="240">
        <v>356.18</v>
      </c>
      <c r="F100" s="241"/>
      <c r="G100" s="242">
        <f>ROUND(E100*F100,2)</f>
        <v>0</v>
      </c>
      <c r="H100" s="227"/>
      <c r="I100" s="226">
        <f>ROUND(E100*H100,2)</f>
        <v>0</v>
      </c>
      <c r="J100" s="227"/>
      <c r="K100" s="226">
        <f>ROUND(E100*J100,2)</f>
        <v>0</v>
      </c>
      <c r="L100" s="226">
        <v>21</v>
      </c>
      <c r="M100" s="226">
        <f>G100*(1+L100/100)</f>
        <v>0</v>
      </c>
      <c r="N100" s="226">
        <v>6.0000000000000002E-5</v>
      </c>
      <c r="O100" s="226">
        <f>ROUND(E100*N100,2)</f>
        <v>0.02</v>
      </c>
      <c r="P100" s="226">
        <v>0</v>
      </c>
      <c r="Q100" s="226">
        <f>ROUND(E100*P100,2)</f>
        <v>0</v>
      </c>
      <c r="R100" s="226"/>
      <c r="S100" s="226" t="s">
        <v>102</v>
      </c>
      <c r="T100" s="226" t="s">
        <v>103</v>
      </c>
      <c r="U100" s="226">
        <v>0.221</v>
      </c>
      <c r="V100" s="226">
        <f>ROUND(E100*U100,2)</f>
        <v>78.72</v>
      </c>
      <c r="W100" s="22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104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5">
      <c r="A101" s="223"/>
      <c r="B101" s="224"/>
      <c r="C101" s="255" t="s">
        <v>215</v>
      </c>
      <c r="D101" s="228"/>
      <c r="E101" s="229">
        <v>356.18</v>
      </c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106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37">
        <v>33</v>
      </c>
      <c r="B102" s="238" t="s">
        <v>216</v>
      </c>
      <c r="C102" s="254" t="s">
        <v>217</v>
      </c>
      <c r="D102" s="239" t="s">
        <v>214</v>
      </c>
      <c r="E102" s="240">
        <v>391.8</v>
      </c>
      <c r="F102" s="241"/>
      <c r="G102" s="242">
        <f>ROUND(E102*F102,2)</f>
        <v>0</v>
      </c>
      <c r="H102" s="227"/>
      <c r="I102" s="226">
        <f>ROUND(E102*H102,2)</f>
        <v>0</v>
      </c>
      <c r="J102" s="227"/>
      <c r="K102" s="226">
        <f>ROUND(E102*J102,2)</f>
        <v>0</v>
      </c>
      <c r="L102" s="226">
        <v>21</v>
      </c>
      <c r="M102" s="226">
        <f>G102*(1+L102/100)</f>
        <v>0</v>
      </c>
      <c r="N102" s="226">
        <v>1E-3</v>
      </c>
      <c r="O102" s="226">
        <f>ROUND(E102*N102,2)</f>
        <v>0.39</v>
      </c>
      <c r="P102" s="226">
        <v>0</v>
      </c>
      <c r="Q102" s="226">
        <f>ROUND(E102*P102,2)</f>
        <v>0</v>
      </c>
      <c r="R102" s="226" t="s">
        <v>218</v>
      </c>
      <c r="S102" s="226" t="s">
        <v>102</v>
      </c>
      <c r="T102" s="226" t="s">
        <v>103</v>
      </c>
      <c r="U102" s="226">
        <v>0</v>
      </c>
      <c r="V102" s="226">
        <f>ROUND(E102*U102,2)</f>
        <v>0</v>
      </c>
      <c r="W102" s="22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219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23"/>
      <c r="B103" s="224"/>
      <c r="C103" s="255" t="s">
        <v>220</v>
      </c>
      <c r="D103" s="228"/>
      <c r="E103" s="229">
        <v>391.8</v>
      </c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106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5">
      <c r="A104" s="237">
        <v>34</v>
      </c>
      <c r="B104" s="238" t="s">
        <v>221</v>
      </c>
      <c r="C104" s="254" t="s">
        <v>222</v>
      </c>
      <c r="D104" s="239" t="s">
        <v>214</v>
      </c>
      <c r="E104" s="240">
        <v>391.8</v>
      </c>
      <c r="F104" s="241"/>
      <c r="G104" s="242">
        <f>ROUND(E104*F104,2)</f>
        <v>0</v>
      </c>
      <c r="H104" s="227"/>
      <c r="I104" s="226">
        <f>ROUND(E104*H104,2)</f>
        <v>0</v>
      </c>
      <c r="J104" s="227"/>
      <c r="K104" s="226">
        <f>ROUND(E104*J104,2)</f>
        <v>0</v>
      </c>
      <c r="L104" s="226">
        <v>21</v>
      </c>
      <c r="M104" s="226">
        <f>G104*(1+L104/100)</f>
        <v>0</v>
      </c>
      <c r="N104" s="226">
        <v>0</v>
      </c>
      <c r="O104" s="226">
        <f>ROUND(E104*N104,2)</f>
        <v>0</v>
      </c>
      <c r="P104" s="226">
        <v>0</v>
      </c>
      <c r="Q104" s="226">
        <f>ROUND(E104*P104,2)</f>
        <v>0</v>
      </c>
      <c r="R104" s="226" t="s">
        <v>218</v>
      </c>
      <c r="S104" s="226" t="s">
        <v>102</v>
      </c>
      <c r="T104" s="226" t="s">
        <v>103</v>
      </c>
      <c r="U104" s="226">
        <v>0</v>
      </c>
      <c r="V104" s="226">
        <f>ROUND(E104*U104,2)</f>
        <v>0</v>
      </c>
      <c r="W104" s="22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219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5">
      <c r="A105" s="223"/>
      <c r="B105" s="224"/>
      <c r="C105" s="255" t="s">
        <v>223</v>
      </c>
      <c r="D105" s="228"/>
      <c r="E105" s="229">
        <v>391.8</v>
      </c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106</v>
      </c>
      <c r="AH105" s="206">
        <v>5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ht="30.6" outlineLevel="1" x14ac:dyDescent="0.25">
      <c r="A106" s="237">
        <v>35</v>
      </c>
      <c r="B106" s="238" t="s">
        <v>224</v>
      </c>
      <c r="C106" s="254" t="s">
        <v>225</v>
      </c>
      <c r="D106" s="239" t="s">
        <v>101</v>
      </c>
      <c r="E106" s="240">
        <v>60</v>
      </c>
      <c r="F106" s="241"/>
      <c r="G106" s="242">
        <f>ROUND(E106*F106,2)</f>
        <v>0</v>
      </c>
      <c r="H106" s="227"/>
      <c r="I106" s="226">
        <f>ROUND(E106*H106,2)</f>
        <v>0</v>
      </c>
      <c r="J106" s="227"/>
      <c r="K106" s="226">
        <f>ROUND(E106*J106,2)</f>
        <v>0</v>
      </c>
      <c r="L106" s="226">
        <v>21</v>
      </c>
      <c r="M106" s="226">
        <f>G106*(1+L106/100)</f>
        <v>0</v>
      </c>
      <c r="N106" s="226">
        <v>0</v>
      </c>
      <c r="O106" s="226">
        <f>ROUND(E106*N106,2)</f>
        <v>0</v>
      </c>
      <c r="P106" s="226">
        <v>0</v>
      </c>
      <c r="Q106" s="226">
        <f>ROUND(E106*P106,2)</f>
        <v>0</v>
      </c>
      <c r="R106" s="226"/>
      <c r="S106" s="226" t="s">
        <v>128</v>
      </c>
      <c r="T106" s="226" t="s">
        <v>124</v>
      </c>
      <c r="U106" s="226">
        <v>0</v>
      </c>
      <c r="V106" s="226">
        <f>ROUND(E106*U106,2)</f>
        <v>0</v>
      </c>
      <c r="W106" s="22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104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5">
      <c r="A107" s="223"/>
      <c r="B107" s="224"/>
      <c r="C107" s="255" t="s">
        <v>226</v>
      </c>
      <c r="D107" s="228"/>
      <c r="E107" s="229">
        <v>60</v>
      </c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106</v>
      </c>
      <c r="AH107" s="206">
        <v>0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ht="20.399999999999999" outlineLevel="1" x14ac:dyDescent="0.25">
      <c r="A108" s="237">
        <v>36</v>
      </c>
      <c r="B108" s="238" t="s">
        <v>227</v>
      </c>
      <c r="C108" s="254" t="s">
        <v>228</v>
      </c>
      <c r="D108" s="239" t="s">
        <v>170</v>
      </c>
      <c r="E108" s="240">
        <v>7</v>
      </c>
      <c r="F108" s="241"/>
      <c r="G108" s="242">
        <f>ROUND(E108*F108,2)</f>
        <v>0</v>
      </c>
      <c r="H108" s="227"/>
      <c r="I108" s="226">
        <f>ROUND(E108*H108,2)</f>
        <v>0</v>
      </c>
      <c r="J108" s="227"/>
      <c r="K108" s="226">
        <f>ROUND(E108*J108,2)</f>
        <v>0</v>
      </c>
      <c r="L108" s="226">
        <v>21</v>
      </c>
      <c r="M108" s="226">
        <f>G108*(1+L108/100)</f>
        <v>0</v>
      </c>
      <c r="N108" s="226">
        <v>0</v>
      </c>
      <c r="O108" s="226">
        <f>ROUND(E108*N108,2)</f>
        <v>0</v>
      </c>
      <c r="P108" s="226">
        <v>0</v>
      </c>
      <c r="Q108" s="226">
        <f>ROUND(E108*P108,2)</f>
        <v>0</v>
      </c>
      <c r="R108" s="226"/>
      <c r="S108" s="226" t="s">
        <v>128</v>
      </c>
      <c r="T108" s="226" t="s">
        <v>124</v>
      </c>
      <c r="U108" s="226">
        <v>0.38700000000000001</v>
      </c>
      <c r="V108" s="226">
        <f>ROUND(E108*U108,2)</f>
        <v>2.71</v>
      </c>
      <c r="W108" s="22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104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5">
      <c r="A109" s="223"/>
      <c r="B109" s="224"/>
      <c r="C109" s="255" t="s">
        <v>229</v>
      </c>
      <c r="D109" s="228"/>
      <c r="E109" s="229">
        <v>7</v>
      </c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106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ht="20.399999999999999" outlineLevel="1" x14ac:dyDescent="0.25">
      <c r="A110" s="237">
        <v>37</v>
      </c>
      <c r="B110" s="238" t="s">
        <v>230</v>
      </c>
      <c r="C110" s="254" t="s">
        <v>231</v>
      </c>
      <c r="D110" s="239" t="s">
        <v>170</v>
      </c>
      <c r="E110" s="240">
        <v>12</v>
      </c>
      <c r="F110" s="241"/>
      <c r="G110" s="242">
        <f>ROUND(E110*F110,2)</f>
        <v>0</v>
      </c>
      <c r="H110" s="227"/>
      <c r="I110" s="226">
        <f>ROUND(E110*H110,2)</f>
        <v>0</v>
      </c>
      <c r="J110" s="227"/>
      <c r="K110" s="226">
        <f>ROUND(E110*J110,2)</f>
        <v>0</v>
      </c>
      <c r="L110" s="226">
        <v>21</v>
      </c>
      <c r="M110" s="226">
        <f>G110*(1+L110/100)</f>
        <v>0</v>
      </c>
      <c r="N110" s="226">
        <v>0</v>
      </c>
      <c r="O110" s="226">
        <f>ROUND(E110*N110,2)</f>
        <v>0</v>
      </c>
      <c r="P110" s="226">
        <v>0</v>
      </c>
      <c r="Q110" s="226">
        <f>ROUND(E110*P110,2)</f>
        <v>0</v>
      </c>
      <c r="R110" s="226"/>
      <c r="S110" s="226" t="s">
        <v>128</v>
      </c>
      <c r="T110" s="226" t="s">
        <v>124</v>
      </c>
      <c r="U110" s="226">
        <v>0.38700000000000001</v>
      </c>
      <c r="V110" s="226">
        <f>ROUND(E110*U110,2)</f>
        <v>4.6399999999999997</v>
      </c>
      <c r="W110" s="22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104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5">
      <c r="A111" s="223"/>
      <c r="B111" s="224"/>
      <c r="C111" s="255" t="s">
        <v>232</v>
      </c>
      <c r="D111" s="228"/>
      <c r="E111" s="229">
        <v>12</v>
      </c>
      <c r="F111" s="226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106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ht="30.6" outlineLevel="1" x14ac:dyDescent="0.25">
      <c r="A112" s="237">
        <v>38</v>
      </c>
      <c r="B112" s="238" t="s">
        <v>233</v>
      </c>
      <c r="C112" s="254" t="s">
        <v>234</v>
      </c>
      <c r="D112" s="239" t="s">
        <v>170</v>
      </c>
      <c r="E112" s="240">
        <v>30</v>
      </c>
      <c r="F112" s="241"/>
      <c r="G112" s="242">
        <f>ROUND(E112*F112,2)</f>
        <v>0</v>
      </c>
      <c r="H112" s="227"/>
      <c r="I112" s="226">
        <f>ROUND(E112*H112,2)</f>
        <v>0</v>
      </c>
      <c r="J112" s="227"/>
      <c r="K112" s="226">
        <f>ROUND(E112*J112,2)</f>
        <v>0</v>
      </c>
      <c r="L112" s="226">
        <v>21</v>
      </c>
      <c r="M112" s="226">
        <f>G112*(1+L112/100)</f>
        <v>0</v>
      </c>
      <c r="N112" s="226">
        <v>0</v>
      </c>
      <c r="O112" s="226">
        <f>ROUND(E112*N112,2)</f>
        <v>0</v>
      </c>
      <c r="P112" s="226">
        <v>0</v>
      </c>
      <c r="Q112" s="226">
        <f>ROUND(E112*P112,2)</f>
        <v>0</v>
      </c>
      <c r="R112" s="226"/>
      <c r="S112" s="226" t="s">
        <v>128</v>
      </c>
      <c r="T112" s="226" t="s">
        <v>124</v>
      </c>
      <c r="U112" s="226">
        <v>0.38700000000000001</v>
      </c>
      <c r="V112" s="226">
        <f>ROUND(E112*U112,2)</f>
        <v>11.61</v>
      </c>
      <c r="W112" s="22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104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23"/>
      <c r="B113" s="224"/>
      <c r="C113" s="255" t="s">
        <v>235</v>
      </c>
      <c r="D113" s="228"/>
      <c r="E113" s="229">
        <v>30</v>
      </c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106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ht="30.6" outlineLevel="1" x14ac:dyDescent="0.25">
      <c r="A114" s="237">
        <v>39</v>
      </c>
      <c r="B114" s="238" t="s">
        <v>236</v>
      </c>
      <c r="C114" s="254" t="s">
        <v>237</v>
      </c>
      <c r="D114" s="239" t="s">
        <v>170</v>
      </c>
      <c r="E114" s="240">
        <v>22</v>
      </c>
      <c r="F114" s="241"/>
      <c r="G114" s="242">
        <f>ROUND(E114*F114,2)</f>
        <v>0</v>
      </c>
      <c r="H114" s="227"/>
      <c r="I114" s="226">
        <f>ROUND(E114*H114,2)</f>
        <v>0</v>
      </c>
      <c r="J114" s="227"/>
      <c r="K114" s="226">
        <f>ROUND(E114*J114,2)</f>
        <v>0</v>
      </c>
      <c r="L114" s="226">
        <v>21</v>
      </c>
      <c r="M114" s="226">
        <f>G114*(1+L114/100)</f>
        <v>0</v>
      </c>
      <c r="N114" s="226">
        <v>0</v>
      </c>
      <c r="O114" s="226">
        <f>ROUND(E114*N114,2)</f>
        <v>0</v>
      </c>
      <c r="P114" s="226">
        <v>0</v>
      </c>
      <c r="Q114" s="226">
        <f>ROUND(E114*P114,2)</f>
        <v>0</v>
      </c>
      <c r="R114" s="226"/>
      <c r="S114" s="226" t="s">
        <v>128</v>
      </c>
      <c r="T114" s="226" t="s">
        <v>124</v>
      </c>
      <c r="U114" s="226">
        <v>0.38700000000000001</v>
      </c>
      <c r="V114" s="226">
        <f>ROUND(E114*U114,2)</f>
        <v>8.51</v>
      </c>
      <c r="W114" s="22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104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5">
      <c r="A115" s="223"/>
      <c r="B115" s="224"/>
      <c r="C115" s="255" t="s">
        <v>238</v>
      </c>
      <c r="D115" s="228"/>
      <c r="E115" s="229">
        <v>22</v>
      </c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106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ht="30.6" outlineLevel="1" x14ac:dyDescent="0.25">
      <c r="A116" s="237">
        <v>40</v>
      </c>
      <c r="B116" s="238" t="s">
        <v>239</v>
      </c>
      <c r="C116" s="254" t="s">
        <v>240</v>
      </c>
      <c r="D116" s="239" t="s">
        <v>170</v>
      </c>
      <c r="E116" s="240">
        <v>22</v>
      </c>
      <c r="F116" s="241"/>
      <c r="G116" s="242">
        <f>ROUND(E116*F116,2)</f>
        <v>0</v>
      </c>
      <c r="H116" s="227"/>
      <c r="I116" s="226">
        <f>ROUND(E116*H116,2)</f>
        <v>0</v>
      </c>
      <c r="J116" s="227"/>
      <c r="K116" s="226">
        <f>ROUND(E116*J116,2)</f>
        <v>0</v>
      </c>
      <c r="L116" s="226">
        <v>21</v>
      </c>
      <c r="M116" s="226">
        <f>G116*(1+L116/100)</f>
        <v>0</v>
      </c>
      <c r="N116" s="226">
        <v>0</v>
      </c>
      <c r="O116" s="226">
        <f>ROUND(E116*N116,2)</f>
        <v>0</v>
      </c>
      <c r="P116" s="226">
        <v>0</v>
      </c>
      <c r="Q116" s="226">
        <f>ROUND(E116*P116,2)</f>
        <v>0</v>
      </c>
      <c r="R116" s="226"/>
      <c r="S116" s="226" t="s">
        <v>128</v>
      </c>
      <c r="T116" s="226" t="s">
        <v>124</v>
      </c>
      <c r="U116" s="226">
        <v>0.38700000000000001</v>
      </c>
      <c r="V116" s="226">
        <f>ROUND(E116*U116,2)</f>
        <v>8.51</v>
      </c>
      <c r="W116" s="22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104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5">
      <c r="A117" s="223"/>
      <c r="B117" s="224"/>
      <c r="C117" s="255" t="s">
        <v>241</v>
      </c>
      <c r="D117" s="228"/>
      <c r="E117" s="229">
        <v>22</v>
      </c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106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37">
        <v>41</v>
      </c>
      <c r="B118" s="238" t="s">
        <v>242</v>
      </c>
      <c r="C118" s="254" t="s">
        <v>243</v>
      </c>
      <c r="D118" s="239" t="s">
        <v>170</v>
      </c>
      <c r="E118" s="240">
        <v>52</v>
      </c>
      <c r="F118" s="241"/>
      <c r="G118" s="242">
        <f>ROUND(E118*F118,2)</f>
        <v>0</v>
      </c>
      <c r="H118" s="227"/>
      <c r="I118" s="226">
        <f>ROUND(E118*H118,2)</f>
        <v>0</v>
      </c>
      <c r="J118" s="227"/>
      <c r="K118" s="226">
        <f>ROUND(E118*J118,2)</f>
        <v>0</v>
      </c>
      <c r="L118" s="226">
        <v>21</v>
      </c>
      <c r="M118" s="226">
        <f>G118*(1+L118/100)</f>
        <v>0</v>
      </c>
      <c r="N118" s="226">
        <v>0</v>
      </c>
      <c r="O118" s="226">
        <f>ROUND(E118*N118,2)</f>
        <v>0</v>
      </c>
      <c r="P118" s="226">
        <v>0</v>
      </c>
      <c r="Q118" s="226">
        <f>ROUND(E118*P118,2)</f>
        <v>0</v>
      </c>
      <c r="R118" s="226"/>
      <c r="S118" s="226" t="s">
        <v>128</v>
      </c>
      <c r="T118" s="226" t="s">
        <v>124</v>
      </c>
      <c r="U118" s="226">
        <v>0.38700000000000001</v>
      </c>
      <c r="V118" s="226">
        <f>ROUND(E118*U118,2)</f>
        <v>20.12</v>
      </c>
      <c r="W118" s="22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104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5">
      <c r="A119" s="223"/>
      <c r="B119" s="224"/>
      <c r="C119" s="255" t="s">
        <v>199</v>
      </c>
      <c r="D119" s="228"/>
      <c r="E119" s="229">
        <v>30</v>
      </c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106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5">
      <c r="A120" s="223"/>
      <c r="B120" s="224"/>
      <c r="C120" s="255" t="s">
        <v>209</v>
      </c>
      <c r="D120" s="228"/>
      <c r="E120" s="229">
        <v>22</v>
      </c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106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5">
      <c r="A121" s="223">
        <v>42</v>
      </c>
      <c r="B121" s="224" t="s">
        <v>244</v>
      </c>
      <c r="C121" s="258" t="s">
        <v>245</v>
      </c>
      <c r="D121" s="225" t="s">
        <v>0</v>
      </c>
      <c r="E121" s="250"/>
      <c r="F121" s="227"/>
      <c r="G121" s="226">
        <f>ROUND(E121*F121,2)</f>
        <v>0</v>
      </c>
      <c r="H121" s="227"/>
      <c r="I121" s="226">
        <f>ROUND(E121*H121,2)</f>
        <v>0</v>
      </c>
      <c r="J121" s="227"/>
      <c r="K121" s="226">
        <f>ROUND(E121*J121,2)</f>
        <v>0</v>
      </c>
      <c r="L121" s="226">
        <v>21</v>
      </c>
      <c r="M121" s="226">
        <f>G121*(1+L121/100)</f>
        <v>0</v>
      </c>
      <c r="N121" s="226">
        <v>0</v>
      </c>
      <c r="O121" s="226">
        <f>ROUND(E121*N121,2)</f>
        <v>0</v>
      </c>
      <c r="P121" s="226">
        <v>0</v>
      </c>
      <c r="Q121" s="226">
        <f>ROUND(E121*P121,2)</f>
        <v>0</v>
      </c>
      <c r="R121" s="226"/>
      <c r="S121" s="226" t="s">
        <v>102</v>
      </c>
      <c r="T121" s="226" t="s">
        <v>103</v>
      </c>
      <c r="U121" s="226">
        <v>0</v>
      </c>
      <c r="V121" s="226">
        <f>ROUND(E121*U121,2)</f>
        <v>0</v>
      </c>
      <c r="W121" s="22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189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x14ac:dyDescent="0.25">
      <c r="A122" s="231" t="s">
        <v>97</v>
      </c>
      <c r="B122" s="232" t="s">
        <v>68</v>
      </c>
      <c r="C122" s="253" t="s">
        <v>69</v>
      </c>
      <c r="D122" s="233"/>
      <c r="E122" s="234"/>
      <c r="F122" s="235"/>
      <c r="G122" s="236">
        <f>SUMIF(AG123:AG127,"&lt;&gt;NOR",G123:G127)</f>
        <v>0</v>
      </c>
      <c r="H122" s="230"/>
      <c r="I122" s="230">
        <f>SUM(I123:I127)</f>
        <v>0</v>
      </c>
      <c r="J122" s="230"/>
      <c r="K122" s="230">
        <f>SUM(K123:K127)</f>
        <v>0</v>
      </c>
      <c r="L122" s="230"/>
      <c r="M122" s="230">
        <f>SUM(M123:M127)</f>
        <v>0</v>
      </c>
      <c r="N122" s="230"/>
      <c r="O122" s="230">
        <f>SUM(O123:O127)</f>
        <v>0</v>
      </c>
      <c r="P122" s="230"/>
      <c r="Q122" s="230">
        <f>SUM(Q123:Q127)</f>
        <v>0</v>
      </c>
      <c r="R122" s="230"/>
      <c r="S122" s="230"/>
      <c r="T122" s="230"/>
      <c r="U122" s="230"/>
      <c r="V122" s="230">
        <f>SUM(V123:V127)</f>
        <v>10.73</v>
      </c>
      <c r="W122" s="230"/>
      <c r="AG122" t="s">
        <v>98</v>
      </c>
    </row>
    <row r="123" spans="1:60" outlineLevel="1" x14ac:dyDescent="0.25">
      <c r="A123" s="244">
        <v>43</v>
      </c>
      <c r="B123" s="245" t="s">
        <v>246</v>
      </c>
      <c r="C123" s="257" t="s">
        <v>247</v>
      </c>
      <c r="D123" s="246" t="s">
        <v>188</v>
      </c>
      <c r="E123" s="247">
        <v>7.4960300000000002</v>
      </c>
      <c r="F123" s="248"/>
      <c r="G123" s="249">
        <f>ROUND(E123*F123,2)</f>
        <v>0</v>
      </c>
      <c r="H123" s="227"/>
      <c r="I123" s="226">
        <f>ROUND(E123*H123,2)</f>
        <v>0</v>
      </c>
      <c r="J123" s="227"/>
      <c r="K123" s="226">
        <f>ROUND(E123*J123,2)</f>
        <v>0</v>
      </c>
      <c r="L123" s="226">
        <v>21</v>
      </c>
      <c r="M123" s="226">
        <f>G123*(1+L123/100)</f>
        <v>0</v>
      </c>
      <c r="N123" s="226">
        <v>0</v>
      </c>
      <c r="O123" s="226">
        <f>ROUND(E123*N123,2)</f>
        <v>0</v>
      </c>
      <c r="P123" s="226">
        <v>0</v>
      </c>
      <c r="Q123" s="226">
        <f>ROUND(E123*P123,2)</f>
        <v>0</v>
      </c>
      <c r="R123" s="226"/>
      <c r="S123" s="226" t="s">
        <v>102</v>
      </c>
      <c r="T123" s="226" t="s">
        <v>103</v>
      </c>
      <c r="U123" s="226">
        <v>0.94200000000000006</v>
      </c>
      <c r="V123" s="226">
        <f>ROUND(E123*U123,2)</f>
        <v>7.06</v>
      </c>
      <c r="W123" s="22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248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5">
      <c r="A124" s="237">
        <v>44</v>
      </c>
      <c r="B124" s="238" t="s">
        <v>249</v>
      </c>
      <c r="C124" s="254" t="s">
        <v>250</v>
      </c>
      <c r="D124" s="239" t="s">
        <v>188</v>
      </c>
      <c r="E124" s="240">
        <v>7.4960300000000002</v>
      </c>
      <c r="F124" s="241"/>
      <c r="G124" s="242">
        <f>ROUND(E124*F124,2)</f>
        <v>0</v>
      </c>
      <c r="H124" s="227"/>
      <c r="I124" s="226">
        <f>ROUND(E124*H124,2)</f>
        <v>0</v>
      </c>
      <c r="J124" s="227"/>
      <c r="K124" s="226">
        <f>ROUND(E124*J124,2)</f>
        <v>0</v>
      </c>
      <c r="L124" s="226">
        <v>21</v>
      </c>
      <c r="M124" s="226">
        <f>G124*(1+L124/100)</f>
        <v>0</v>
      </c>
      <c r="N124" s="226">
        <v>0</v>
      </c>
      <c r="O124" s="226">
        <f>ROUND(E124*N124,2)</f>
        <v>0</v>
      </c>
      <c r="P124" s="226">
        <v>0</v>
      </c>
      <c r="Q124" s="226">
        <f>ROUND(E124*P124,2)</f>
        <v>0</v>
      </c>
      <c r="R124" s="226"/>
      <c r="S124" s="226" t="s">
        <v>102</v>
      </c>
      <c r="T124" s="226" t="s">
        <v>103</v>
      </c>
      <c r="U124" s="226">
        <v>0.49000000000000005</v>
      </c>
      <c r="V124" s="226">
        <f>ROUND(E124*U124,2)</f>
        <v>3.67</v>
      </c>
      <c r="W124" s="22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248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5">
      <c r="A125" s="223"/>
      <c r="B125" s="224"/>
      <c r="C125" s="256" t="s">
        <v>251</v>
      </c>
      <c r="D125" s="243"/>
      <c r="E125" s="243"/>
      <c r="F125" s="243"/>
      <c r="G125" s="243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165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5">
      <c r="A126" s="244">
        <v>45</v>
      </c>
      <c r="B126" s="245" t="s">
        <v>252</v>
      </c>
      <c r="C126" s="257" t="s">
        <v>253</v>
      </c>
      <c r="D126" s="246" t="s">
        <v>188</v>
      </c>
      <c r="E126" s="247">
        <v>142.42450000000002</v>
      </c>
      <c r="F126" s="248"/>
      <c r="G126" s="249">
        <f>ROUND(E126*F126,2)</f>
        <v>0</v>
      </c>
      <c r="H126" s="227"/>
      <c r="I126" s="226">
        <f>ROUND(E126*H126,2)</f>
        <v>0</v>
      </c>
      <c r="J126" s="227"/>
      <c r="K126" s="226">
        <f>ROUND(E126*J126,2)</f>
        <v>0</v>
      </c>
      <c r="L126" s="226">
        <v>21</v>
      </c>
      <c r="M126" s="226">
        <f>G126*(1+L126/100)</f>
        <v>0</v>
      </c>
      <c r="N126" s="226">
        <v>0</v>
      </c>
      <c r="O126" s="226">
        <f>ROUND(E126*N126,2)</f>
        <v>0</v>
      </c>
      <c r="P126" s="226">
        <v>0</v>
      </c>
      <c r="Q126" s="226">
        <f>ROUND(E126*P126,2)</f>
        <v>0</v>
      </c>
      <c r="R126" s="226"/>
      <c r="S126" s="226" t="s">
        <v>102</v>
      </c>
      <c r="T126" s="226" t="s">
        <v>103</v>
      </c>
      <c r="U126" s="226">
        <v>0</v>
      </c>
      <c r="V126" s="226">
        <f>ROUND(E126*U126,2)</f>
        <v>0</v>
      </c>
      <c r="W126" s="22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248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44">
        <v>46</v>
      </c>
      <c r="B127" s="245" t="s">
        <v>254</v>
      </c>
      <c r="C127" s="257" t="s">
        <v>255</v>
      </c>
      <c r="D127" s="246" t="s">
        <v>188</v>
      </c>
      <c r="E127" s="247">
        <v>7.4960300000000002</v>
      </c>
      <c r="F127" s="248"/>
      <c r="G127" s="249">
        <f>ROUND(E127*F127,2)</f>
        <v>0</v>
      </c>
      <c r="H127" s="227"/>
      <c r="I127" s="226">
        <f>ROUND(E127*H127,2)</f>
        <v>0</v>
      </c>
      <c r="J127" s="227"/>
      <c r="K127" s="226">
        <f>ROUND(E127*J127,2)</f>
        <v>0</v>
      </c>
      <c r="L127" s="226">
        <v>21</v>
      </c>
      <c r="M127" s="226">
        <f>G127*(1+L127/100)</f>
        <v>0</v>
      </c>
      <c r="N127" s="226">
        <v>0</v>
      </c>
      <c r="O127" s="226">
        <f>ROUND(E127*N127,2)</f>
        <v>0</v>
      </c>
      <c r="P127" s="226">
        <v>0</v>
      </c>
      <c r="Q127" s="226">
        <f>ROUND(E127*P127,2)</f>
        <v>0</v>
      </c>
      <c r="R127" s="226"/>
      <c r="S127" s="226" t="s">
        <v>102</v>
      </c>
      <c r="T127" s="226" t="s">
        <v>103</v>
      </c>
      <c r="U127" s="226">
        <v>0</v>
      </c>
      <c r="V127" s="226">
        <f>ROUND(E127*U127,2)</f>
        <v>0</v>
      </c>
      <c r="W127" s="22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248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x14ac:dyDescent="0.25">
      <c r="A128" s="231" t="s">
        <v>97</v>
      </c>
      <c r="B128" s="232" t="s">
        <v>66</v>
      </c>
      <c r="C128" s="253" t="s">
        <v>67</v>
      </c>
      <c r="D128" s="233"/>
      <c r="E128" s="234"/>
      <c r="F128" s="235"/>
      <c r="G128" s="236">
        <f>SUMIF(AG129:AG130,"&lt;&gt;NOR",G129:G130)</f>
        <v>0</v>
      </c>
      <c r="H128" s="230"/>
      <c r="I128" s="230">
        <f>SUM(I129:I130)</f>
        <v>0</v>
      </c>
      <c r="J128" s="230"/>
      <c r="K128" s="230">
        <f>SUM(K129:K130)</f>
        <v>0</v>
      </c>
      <c r="L128" s="230"/>
      <c r="M128" s="230">
        <f>SUM(M129:M130)</f>
        <v>0</v>
      </c>
      <c r="N128" s="230"/>
      <c r="O128" s="230">
        <f>SUM(O129:O130)</f>
        <v>0</v>
      </c>
      <c r="P128" s="230"/>
      <c r="Q128" s="230">
        <f>SUM(Q129:Q130)</f>
        <v>0</v>
      </c>
      <c r="R128" s="230"/>
      <c r="S128" s="230"/>
      <c r="T128" s="230"/>
      <c r="U128" s="230"/>
      <c r="V128" s="230">
        <f>SUM(V129:V130)</f>
        <v>0</v>
      </c>
      <c r="W128" s="230"/>
      <c r="AG128" t="s">
        <v>98</v>
      </c>
    </row>
    <row r="129" spans="1:60" outlineLevel="1" x14ac:dyDescent="0.25">
      <c r="A129" s="237">
        <v>47</v>
      </c>
      <c r="B129" s="238" t="s">
        <v>256</v>
      </c>
      <c r="C129" s="254" t="s">
        <v>257</v>
      </c>
      <c r="D129" s="239" t="s">
        <v>258</v>
      </c>
      <c r="E129" s="240">
        <v>1</v>
      </c>
      <c r="F129" s="241"/>
      <c r="G129" s="242">
        <f>ROUND(E129*F129,2)</f>
        <v>0</v>
      </c>
      <c r="H129" s="227"/>
      <c r="I129" s="226">
        <f>ROUND(E129*H129,2)</f>
        <v>0</v>
      </c>
      <c r="J129" s="227"/>
      <c r="K129" s="226">
        <f>ROUND(E129*J129,2)</f>
        <v>0</v>
      </c>
      <c r="L129" s="226">
        <v>21</v>
      </c>
      <c r="M129" s="226">
        <f>G129*(1+L129/100)</f>
        <v>0</v>
      </c>
      <c r="N129" s="226">
        <v>0</v>
      </c>
      <c r="O129" s="226">
        <f>ROUND(E129*N129,2)</f>
        <v>0</v>
      </c>
      <c r="P129" s="226">
        <v>0</v>
      </c>
      <c r="Q129" s="226">
        <f>ROUND(E129*P129,2)</f>
        <v>0</v>
      </c>
      <c r="R129" s="226"/>
      <c r="S129" s="226" t="s">
        <v>128</v>
      </c>
      <c r="T129" s="226" t="s">
        <v>259</v>
      </c>
      <c r="U129" s="226">
        <v>0</v>
      </c>
      <c r="V129" s="226">
        <f>ROUND(E129*U129,2)</f>
        <v>0</v>
      </c>
      <c r="W129" s="22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104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5">
      <c r="A130" s="223"/>
      <c r="B130" s="224"/>
      <c r="C130" s="255" t="s">
        <v>260</v>
      </c>
      <c r="D130" s="228"/>
      <c r="E130" s="229">
        <v>1</v>
      </c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106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x14ac:dyDescent="0.25">
      <c r="A131" s="231" t="s">
        <v>97</v>
      </c>
      <c r="B131" s="232" t="s">
        <v>71</v>
      </c>
      <c r="C131" s="253" t="s">
        <v>29</v>
      </c>
      <c r="D131" s="233"/>
      <c r="E131" s="234"/>
      <c r="F131" s="235"/>
      <c r="G131" s="236">
        <f>SUMIF(AG132:AG135,"&lt;&gt;NOR",G132:G135)</f>
        <v>0</v>
      </c>
      <c r="H131" s="230"/>
      <c r="I131" s="230">
        <f>SUM(I132:I135)</f>
        <v>0</v>
      </c>
      <c r="J131" s="230"/>
      <c r="K131" s="230">
        <f>SUM(K132:K135)</f>
        <v>0</v>
      </c>
      <c r="L131" s="230"/>
      <c r="M131" s="230">
        <f>SUM(M132:M135)</f>
        <v>0</v>
      </c>
      <c r="N131" s="230"/>
      <c r="O131" s="230">
        <f>SUM(O132:O135)</f>
        <v>0</v>
      </c>
      <c r="P131" s="230"/>
      <c r="Q131" s="230">
        <f>SUM(Q132:Q135)</f>
        <v>0</v>
      </c>
      <c r="R131" s="230"/>
      <c r="S131" s="230"/>
      <c r="T131" s="230"/>
      <c r="U131" s="230"/>
      <c r="V131" s="230">
        <f>SUM(V132:V135)</f>
        <v>0</v>
      </c>
      <c r="W131" s="230"/>
      <c r="AG131" t="s">
        <v>98</v>
      </c>
    </row>
    <row r="132" spans="1:60" outlineLevel="1" x14ac:dyDescent="0.25">
      <c r="A132" s="237">
        <v>48</v>
      </c>
      <c r="B132" s="238" t="s">
        <v>261</v>
      </c>
      <c r="C132" s="254" t="s">
        <v>262</v>
      </c>
      <c r="D132" s="239" t="s">
        <v>263</v>
      </c>
      <c r="E132" s="240">
        <v>1</v>
      </c>
      <c r="F132" s="241"/>
      <c r="G132" s="242">
        <f>ROUND(E132*F132,2)</f>
        <v>0</v>
      </c>
      <c r="H132" s="227"/>
      <c r="I132" s="226">
        <f>ROUND(E132*H132,2)</f>
        <v>0</v>
      </c>
      <c r="J132" s="227"/>
      <c r="K132" s="226">
        <f>ROUND(E132*J132,2)</f>
        <v>0</v>
      </c>
      <c r="L132" s="226">
        <v>21</v>
      </c>
      <c r="M132" s="226">
        <f>G132*(1+L132/100)</f>
        <v>0</v>
      </c>
      <c r="N132" s="226">
        <v>0</v>
      </c>
      <c r="O132" s="226">
        <f>ROUND(E132*N132,2)</f>
        <v>0</v>
      </c>
      <c r="P132" s="226">
        <v>0</v>
      </c>
      <c r="Q132" s="226">
        <f>ROUND(E132*P132,2)</f>
        <v>0</v>
      </c>
      <c r="R132" s="226"/>
      <c r="S132" s="226" t="s">
        <v>102</v>
      </c>
      <c r="T132" s="226" t="s">
        <v>124</v>
      </c>
      <c r="U132" s="226">
        <v>0</v>
      </c>
      <c r="V132" s="226">
        <f>ROUND(E132*U132,2)</f>
        <v>0</v>
      </c>
      <c r="W132" s="22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264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5">
      <c r="A133" s="223"/>
      <c r="B133" s="224"/>
      <c r="C133" s="256" t="s">
        <v>265</v>
      </c>
      <c r="D133" s="243"/>
      <c r="E133" s="243"/>
      <c r="F133" s="243"/>
      <c r="G133" s="243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165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5">
      <c r="A134" s="237">
        <v>49</v>
      </c>
      <c r="B134" s="238" t="s">
        <v>266</v>
      </c>
      <c r="C134" s="254" t="s">
        <v>267</v>
      </c>
      <c r="D134" s="239" t="s">
        <v>263</v>
      </c>
      <c r="E134" s="240">
        <v>1</v>
      </c>
      <c r="F134" s="241"/>
      <c r="G134" s="242">
        <f>ROUND(E134*F134,2)</f>
        <v>0</v>
      </c>
      <c r="H134" s="227"/>
      <c r="I134" s="226">
        <f>ROUND(E134*H134,2)</f>
        <v>0</v>
      </c>
      <c r="J134" s="227"/>
      <c r="K134" s="226">
        <f>ROUND(E134*J134,2)</f>
        <v>0</v>
      </c>
      <c r="L134" s="226">
        <v>21</v>
      </c>
      <c r="M134" s="226">
        <f>G134*(1+L134/100)</f>
        <v>0</v>
      </c>
      <c r="N134" s="226">
        <v>0</v>
      </c>
      <c r="O134" s="226">
        <f>ROUND(E134*N134,2)</f>
        <v>0</v>
      </c>
      <c r="P134" s="226">
        <v>0</v>
      </c>
      <c r="Q134" s="226">
        <f>ROUND(E134*P134,2)</f>
        <v>0</v>
      </c>
      <c r="R134" s="226"/>
      <c r="S134" s="226" t="s">
        <v>102</v>
      </c>
      <c r="T134" s="226" t="s">
        <v>124</v>
      </c>
      <c r="U134" s="226">
        <v>0</v>
      </c>
      <c r="V134" s="226">
        <f>ROUND(E134*U134,2)</f>
        <v>0</v>
      </c>
      <c r="W134" s="22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264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ht="41.4" outlineLevel="1" x14ac:dyDescent="0.25">
      <c r="A135" s="223"/>
      <c r="B135" s="224"/>
      <c r="C135" s="256" t="s">
        <v>268</v>
      </c>
      <c r="D135" s="243"/>
      <c r="E135" s="243"/>
      <c r="F135" s="243"/>
      <c r="G135" s="243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165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51" t="str">
        <f>C135</f>
        <v>Náklady na ztížené podmínky provádění tam, kde jsou stavební práce zcela nebo zčásti omezovány provozem jiných osob. Jde zejména o zvýšené náklady související s omezením provozem v důsledku nezbytného respektování stávající dopravy ovlivňující stavební práce. Ochrana stávajících konstrukcí proti znečištění nebo poškození.</v>
      </c>
      <c r="BB135" s="206"/>
      <c r="BC135" s="206"/>
      <c r="BD135" s="206"/>
      <c r="BE135" s="206"/>
      <c r="BF135" s="206"/>
      <c r="BG135" s="206"/>
      <c r="BH135" s="206"/>
    </row>
    <row r="136" spans="1:60" x14ac:dyDescent="0.25">
      <c r="A136" s="231" t="s">
        <v>97</v>
      </c>
      <c r="B136" s="232" t="s">
        <v>72</v>
      </c>
      <c r="C136" s="253" t="s">
        <v>30</v>
      </c>
      <c r="D136" s="233"/>
      <c r="E136" s="234"/>
      <c r="F136" s="235"/>
      <c r="G136" s="236">
        <f>SUMIF(AG137:AG140,"&lt;&gt;NOR",G137:G140)</f>
        <v>0</v>
      </c>
      <c r="H136" s="230"/>
      <c r="I136" s="230">
        <f>SUM(I137:I140)</f>
        <v>0</v>
      </c>
      <c r="J136" s="230"/>
      <c r="K136" s="230">
        <f>SUM(K137:K140)</f>
        <v>0</v>
      </c>
      <c r="L136" s="230"/>
      <c r="M136" s="230">
        <f>SUM(M137:M140)</f>
        <v>0</v>
      </c>
      <c r="N136" s="230"/>
      <c r="O136" s="230">
        <f>SUM(O137:O140)</f>
        <v>0</v>
      </c>
      <c r="P136" s="230"/>
      <c r="Q136" s="230">
        <f>SUM(Q137:Q140)</f>
        <v>0</v>
      </c>
      <c r="R136" s="230"/>
      <c r="S136" s="230"/>
      <c r="T136" s="230"/>
      <c r="U136" s="230"/>
      <c r="V136" s="230">
        <f>SUM(V137:V140)</f>
        <v>0</v>
      </c>
      <c r="W136" s="230"/>
      <c r="AG136" t="s">
        <v>98</v>
      </c>
    </row>
    <row r="137" spans="1:60" outlineLevel="1" x14ac:dyDescent="0.25">
      <c r="A137" s="237">
        <v>50</v>
      </c>
      <c r="B137" s="238" t="s">
        <v>269</v>
      </c>
      <c r="C137" s="254" t="s">
        <v>270</v>
      </c>
      <c r="D137" s="239" t="s">
        <v>263</v>
      </c>
      <c r="E137" s="240">
        <v>1</v>
      </c>
      <c r="F137" s="241"/>
      <c r="G137" s="242">
        <f>ROUND(E137*F137,2)</f>
        <v>0</v>
      </c>
      <c r="H137" s="227"/>
      <c r="I137" s="226">
        <f>ROUND(E137*H137,2)</f>
        <v>0</v>
      </c>
      <c r="J137" s="227"/>
      <c r="K137" s="226">
        <f>ROUND(E137*J137,2)</f>
        <v>0</v>
      </c>
      <c r="L137" s="226">
        <v>21</v>
      </c>
      <c r="M137" s="226">
        <f>G137*(1+L137/100)</f>
        <v>0</v>
      </c>
      <c r="N137" s="226">
        <v>0</v>
      </c>
      <c r="O137" s="226">
        <f>ROUND(E137*N137,2)</f>
        <v>0</v>
      </c>
      <c r="P137" s="226">
        <v>0</v>
      </c>
      <c r="Q137" s="226">
        <f>ROUND(E137*P137,2)</f>
        <v>0</v>
      </c>
      <c r="R137" s="226"/>
      <c r="S137" s="226" t="s">
        <v>102</v>
      </c>
      <c r="T137" s="226" t="s">
        <v>124</v>
      </c>
      <c r="U137" s="226">
        <v>0</v>
      </c>
      <c r="V137" s="226">
        <f>ROUND(E137*U137,2)</f>
        <v>0</v>
      </c>
      <c r="W137" s="22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264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ht="21" outlineLevel="1" x14ac:dyDescent="0.25">
      <c r="A138" s="223"/>
      <c r="B138" s="224"/>
      <c r="C138" s="256" t="s">
        <v>271</v>
      </c>
      <c r="D138" s="243"/>
      <c r="E138" s="243"/>
      <c r="F138" s="243"/>
      <c r="G138" s="243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165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51" t="str">
        <f>C138</f>
        <v>Náklady zhotovitele, které vznikají v souvislosti se zajištěním požadavků objednatele na obvyklá zajištění závazku splnit dílo nebo některou ze smluvních povinností.</v>
      </c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5">
      <c r="A139" s="237">
        <v>51</v>
      </c>
      <c r="B139" s="238" t="s">
        <v>272</v>
      </c>
      <c r="C139" s="254" t="s">
        <v>273</v>
      </c>
      <c r="D139" s="239" t="s">
        <v>263</v>
      </c>
      <c r="E139" s="240">
        <v>1</v>
      </c>
      <c r="F139" s="241"/>
      <c r="G139" s="242">
        <f>ROUND(E139*F139,2)</f>
        <v>0</v>
      </c>
      <c r="H139" s="227"/>
      <c r="I139" s="226">
        <f>ROUND(E139*H139,2)</f>
        <v>0</v>
      </c>
      <c r="J139" s="227"/>
      <c r="K139" s="226">
        <f>ROUND(E139*J139,2)</f>
        <v>0</v>
      </c>
      <c r="L139" s="226">
        <v>21</v>
      </c>
      <c r="M139" s="226">
        <f>G139*(1+L139/100)</f>
        <v>0</v>
      </c>
      <c r="N139" s="226">
        <v>0</v>
      </c>
      <c r="O139" s="226">
        <f>ROUND(E139*N139,2)</f>
        <v>0</v>
      </c>
      <c r="P139" s="226">
        <v>0</v>
      </c>
      <c r="Q139" s="226">
        <f>ROUND(E139*P139,2)</f>
        <v>0</v>
      </c>
      <c r="R139" s="226"/>
      <c r="S139" s="226" t="s">
        <v>102</v>
      </c>
      <c r="T139" s="226" t="s">
        <v>124</v>
      </c>
      <c r="U139" s="226">
        <v>0</v>
      </c>
      <c r="V139" s="226">
        <f>ROUND(E139*U139,2)</f>
        <v>0</v>
      </c>
      <c r="W139" s="22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264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ht="21" outlineLevel="1" x14ac:dyDescent="0.25">
      <c r="A140" s="223"/>
      <c r="B140" s="224"/>
      <c r="C140" s="256" t="s">
        <v>274</v>
      </c>
      <c r="D140" s="243"/>
      <c r="E140" s="243"/>
      <c r="F140" s="243"/>
      <c r="G140" s="243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165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51" t="str">
        <f>C140</f>
        <v>Finanční rezerva požadovaná objednatelem jako součást smluvní ceny. Způsob jejího stanovení, čerpání a vykazování definuje objednatel.</v>
      </c>
      <c r="BB140" s="206"/>
      <c r="BC140" s="206"/>
      <c r="BD140" s="206"/>
      <c r="BE140" s="206"/>
      <c r="BF140" s="206"/>
      <c r="BG140" s="206"/>
      <c r="BH140" s="206"/>
    </row>
    <row r="141" spans="1:60" x14ac:dyDescent="0.25">
      <c r="A141" s="5"/>
      <c r="B141" s="6"/>
      <c r="C141" s="259"/>
      <c r="D141" s="8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AE141">
        <v>15</v>
      </c>
      <c r="AF141">
        <v>21</v>
      </c>
    </row>
    <row r="142" spans="1:60" x14ac:dyDescent="0.25">
      <c r="A142" s="209"/>
      <c r="B142" s="210" t="s">
        <v>31</v>
      </c>
      <c r="C142" s="260"/>
      <c r="D142" s="211"/>
      <c r="E142" s="212"/>
      <c r="F142" s="212"/>
      <c r="G142" s="252">
        <f>G8+G69+G79+G81+G93+G99+G122+G128+G131+G136</f>
        <v>0</v>
      </c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AE142">
        <f>SUMIF(L7:L140,AE141,G7:G140)</f>
        <v>0</v>
      </c>
      <c r="AF142">
        <f>SUMIF(L7:L140,AF141,G7:G140)</f>
        <v>0</v>
      </c>
      <c r="AG142" t="s">
        <v>275</v>
      </c>
    </row>
    <row r="143" spans="1:60" x14ac:dyDescent="0.25">
      <c r="A143" s="5"/>
      <c r="B143" s="6"/>
      <c r="C143" s="259"/>
      <c r="D143" s="8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60" x14ac:dyDescent="0.25">
      <c r="A144" s="5"/>
      <c r="B144" s="6"/>
      <c r="C144" s="259"/>
      <c r="D144" s="8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33" x14ac:dyDescent="0.25">
      <c r="A145" s="213" t="s">
        <v>276</v>
      </c>
      <c r="B145" s="213"/>
      <c r="C145" s="261"/>
      <c r="D145" s="8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33" x14ac:dyDescent="0.25">
      <c r="A146" s="214"/>
      <c r="B146" s="215"/>
      <c r="C146" s="262"/>
      <c r="D146" s="215"/>
      <c r="E146" s="215"/>
      <c r="F146" s="215"/>
      <c r="G146" s="216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AG146" t="s">
        <v>277</v>
      </c>
    </row>
    <row r="147" spans="1:33" x14ac:dyDescent="0.25">
      <c r="A147" s="217"/>
      <c r="B147" s="218"/>
      <c r="C147" s="263"/>
      <c r="D147" s="218"/>
      <c r="E147" s="218"/>
      <c r="F147" s="218"/>
      <c r="G147" s="219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33" x14ac:dyDescent="0.25">
      <c r="A148" s="217"/>
      <c r="B148" s="218"/>
      <c r="C148" s="263"/>
      <c r="D148" s="218"/>
      <c r="E148" s="218"/>
      <c r="F148" s="218"/>
      <c r="G148" s="219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33" x14ac:dyDescent="0.25">
      <c r="A149" s="217"/>
      <c r="B149" s="218"/>
      <c r="C149" s="263"/>
      <c r="D149" s="218"/>
      <c r="E149" s="218"/>
      <c r="F149" s="218"/>
      <c r="G149" s="219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33" x14ac:dyDescent="0.25">
      <c r="A150" s="220"/>
      <c r="B150" s="221"/>
      <c r="C150" s="264"/>
      <c r="D150" s="221"/>
      <c r="E150" s="221"/>
      <c r="F150" s="221"/>
      <c r="G150" s="222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33" x14ac:dyDescent="0.25">
      <c r="A151" s="5"/>
      <c r="B151" s="6"/>
      <c r="C151" s="259"/>
      <c r="D151" s="8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33" x14ac:dyDescent="0.25">
      <c r="C152" s="265"/>
      <c r="D152" s="190"/>
      <c r="AG152" t="s">
        <v>278</v>
      </c>
    </row>
    <row r="153" spans="1:33" x14ac:dyDescent="0.25">
      <c r="D153" s="190"/>
    </row>
    <row r="154" spans="1:33" x14ac:dyDescent="0.25">
      <c r="D154" s="190"/>
    </row>
    <row r="155" spans="1:33" x14ac:dyDescent="0.25">
      <c r="D155" s="190"/>
    </row>
    <row r="156" spans="1:33" x14ac:dyDescent="0.25">
      <c r="D156" s="190"/>
    </row>
    <row r="157" spans="1:33" x14ac:dyDescent="0.25">
      <c r="D157" s="190"/>
    </row>
    <row r="158" spans="1:33" x14ac:dyDescent="0.25">
      <c r="D158" s="190"/>
    </row>
    <row r="159" spans="1:33" x14ac:dyDescent="0.25">
      <c r="D159" s="190"/>
    </row>
    <row r="160" spans="1:33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mergeCells count="12">
    <mergeCell ref="C138:G138"/>
    <mergeCell ref="C140:G140"/>
    <mergeCell ref="A1:G1"/>
    <mergeCell ref="C2:G2"/>
    <mergeCell ref="C3:G3"/>
    <mergeCell ref="C4:G4"/>
    <mergeCell ref="A145:C145"/>
    <mergeCell ref="A146:G150"/>
    <mergeCell ref="C62:G62"/>
    <mergeCell ref="C125:G125"/>
    <mergeCell ref="C133:G133"/>
    <mergeCell ref="C135:G1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23180801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23180801 Pol'!Názvy_tisku</vt:lpstr>
      <vt:lpstr>oadresa</vt:lpstr>
      <vt:lpstr>Stavba!Objednatel</vt:lpstr>
      <vt:lpstr>Stavba!Objekt</vt:lpstr>
      <vt:lpstr>'01 23180801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Fejko</dc:creator>
  <cp:lastModifiedBy>Petr Fejko</cp:lastModifiedBy>
  <cp:lastPrinted>2014-02-28T09:52:57Z</cp:lastPrinted>
  <dcterms:created xsi:type="dcterms:W3CDTF">2009-04-08T07:15:50Z</dcterms:created>
  <dcterms:modified xsi:type="dcterms:W3CDTF">2018-11-21T09:52:59Z</dcterms:modified>
</cp:coreProperties>
</file>